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60" windowHeight="5460" activeTab="2"/>
  </bookViews>
  <sheets>
    <sheet name="POA ENERGIA" sheetId="1" r:id="rId1"/>
    <sheet name="Hoja2" sheetId="2" r:id="rId2"/>
    <sheet name="POA MINERIA" sheetId="3" r:id="rId3"/>
    <sheet name="POA PEQ. MINERIA " sheetId="4" r:id="rId4"/>
    <sheet name="Hoja1" sheetId="5" r:id="rId5"/>
  </sheets>
  <definedNames>
    <definedName name="_xlnm.Print_Area" localSheetId="2">'POA MINERIA'!$A$1:$W$88</definedName>
    <definedName name="_xlnm.Print_Area" localSheetId="3">'POA PEQ. MINERIA '!$A$1:$W$32</definedName>
  </definedNames>
  <calcPr fullCalcOnLoad="1"/>
</workbook>
</file>

<file path=xl/sharedStrings.xml><?xml version="1.0" encoding="utf-8"?>
<sst xmlns="http://schemas.openxmlformats.org/spreadsheetml/2006/main" count="450" uniqueCount="288">
  <si>
    <t>Cronograma</t>
  </si>
  <si>
    <t>Medio de Verificación</t>
  </si>
  <si>
    <t>Recursos</t>
  </si>
  <si>
    <t>T-I</t>
  </si>
  <si>
    <t>T-II</t>
  </si>
  <si>
    <t>T-III</t>
  </si>
  <si>
    <t>T-IV</t>
  </si>
  <si>
    <t>Producto(s)</t>
  </si>
  <si>
    <t>Indicador</t>
  </si>
  <si>
    <t>Meta</t>
  </si>
  <si>
    <t>Resultado Esperado</t>
  </si>
  <si>
    <t>Involucrados</t>
  </si>
  <si>
    <t xml:space="preserve">Responsable </t>
  </si>
  <si>
    <t>PLAN OPERATIVO ANUAL  2013</t>
  </si>
  <si>
    <t>MINISTERIO DE INDUSTRIA Y COMERCIO</t>
  </si>
  <si>
    <t xml:space="preserve">Actividades </t>
  </si>
  <si>
    <t>Estrategia</t>
  </si>
  <si>
    <t>Eje Estratégico: Desarrollo Sostenible  de la Industria y Comercio</t>
  </si>
  <si>
    <t>AREA FUNCIONAL: COMERCIO EXTERIOR</t>
  </si>
  <si>
    <t>Impulsar el establecimiento de regulaciones que garanticen el cumplimineto de los productos dominicans con los requisitos tecnicos de los paises socios.</t>
  </si>
  <si>
    <t>Legal e institucional de DICOEX y Acceso a Mercados de Bienes.</t>
  </si>
  <si>
    <t>Cambio de la matriz energetica</t>
  </si>
  <si>
    <t xml:space="preserve">Objetivo Estratégico (Impulsar el desarrollo sostenible del uso y producción de los combustibles no convencionales, con énfasis en la energía renovable y la eficiencia energética. ): </t>
  </si>
  <si>
    <t xml:space="preserve">Fomento de la energia renovable                                           </t>
  </si>
  <si>
    <t>Promover el uso eficiente y racional de la energia.</t>
  </si>
  <si>
    <t>Licencia de Importador de Etanol</t>
  </si>
  <si>
    <t xml:space="preserve">Licencia de Transporte </t>
  </si>
  <si>
    <t>Licencia de Almacenamiento de Biodisel</t>
  </si>
  <si>
    <t>Licencia dd Transporte de Biodisel</t>
  </si>
  <si>
    <t>Licencia de Distribucion Mayorista de Biodisel</t>
  </si>
  <si>
    <t>Direccion de Energia no Convencional</t>
  </si>
  <si>
    <t>Evaluaciones y recomendaciones sobre el proyecto presentado por el solicitante.</t>
  </si>
  <si>
    <t>Cantidad de Licencias Otorgadas</t>
  </si>
  <si>
    <t>Registro de Licencias otorgadas</t>
  </si>
  <si>
    <t>Cantidad de Licencias otorgadas</t>
  </si>
  <si>
    <t xml:space="preserve">Licencia de Distribucion de Etanol: Mayorista/Detallista </t>
  </si>
  <si>
    <t>Cantidad de licencias necesarias para distribuir 469,209 bbls etanol al E7.5%</t>
  </si>
  <si>
    <t>Cantidad de licencias necesarias para importar 469,209 bbls etanol al E7.5%</t>
  </si>
  <si>
    <t>Cantidad de licencias necesarias para transportar 469,209 bbls etanol al E7.5%</t>
  </si>
  <si>
    <t>Cantidad de licencias necesarias para almacenar 96,745 bbls de Biodiesel</t>
  </si>
  <si>
    <t>Cantidad de licencias necesarias para distribuir 96,745 bbls de Biodiesel.</t>
  </si>
  <si>
    <t>Cantidad de licencias necesarias para transportar 96,745 bbls de Biodiesel</t>
  </si>
  <si>
    <t>Departamento de Biodiesel y Gas Natural y Departamento de Eficiencia y Ahorro de Energia</t>
  </si>
  <si>
    <t>Fomento a la enegia no convencional</t>
  </si>
  <si>
    <t>Licencia para la importacion de gas natural</t>
  </si>
  <si>
    <t>Licencia para transporte por gaseoducto de GN</t>
  </si>
  <si>
    <t>Licencia para transporte  de GNL</t>
  </si>
  <si>
    <t>Licencia para estaciones de GNV</t>
  </si>
  <si>
    <t>Licencia operacion de taller convencion a GNV</t>
  </si>
  <si>
    <t>Licencia de importacion de equipos a GNV</t>
  </si>
  <si>
    <t>Licencia para venta de equipos para conversion a GNV</t>
  </si>
  <si>
    <t>Licencia de homologacion de equipos de GN</t>
  </si>
  <si>
    <t>Sistema de electrificacion FV para comunidades rurales</t>
  </si>
  <si>
    <t>Sustitucion de calentador de agua electrico por calentador solar</t>
  </si>
  <si>
    <t>Sustitucion de sistema de luminaria convencionales por sistema de luminarias ahorradoras</t>
  </si>
  <si>
    <t>Sustitucion de sistema de confort (aire acondicinado convencionales) por eficientes</t>
  </si>
  <si>
    <t>Conferencias sobre ahorro energetico</t>
  </si>
  <si>
    <t>Conversion Vehicular</t>
  </si>
  <si>
    <t>Auditoria energetica</t>
  </si>
  <si>
    <t>Ahorro energetico</t>
  </si>
  <si>
    <t>Registro de auditorias realizadas</t>
  </si>
  <si>
    <t>Departamento de Eficiencia y Ahorro de Energia</t>
  </si>
  <si>
    <t>Plan de auditoria, licitacion y ejecucion</t>
  </si>
  <si>
    <t>Cantidad de luminarias sustituidas.</t>
  </si>
  <si>
    <t>150,000 luminarias</t>
  </si>
  <si>
    <t xml:space="preserve">60 auditorias </t>
  </si>
  <si>
    <t>Disminucion del consumo en la factura electrica.</t>
  </si>
  <si>
    <t>Cantidad de sistema de confort cambiados.</t>
  </si>
  <si>
    <t>Cantidad de conferencias realizadas</t>
  </si>
  <si>
    <t>Listado de participantes</t>
  </si>
  <si>
    <t>Cantidad de vehiculos convertidos</t>
  </si>
  <si>
    <t>Financiamiento otorgado por el BReservas para la conversion</t>
  </si>
  <si>
    <t>Cantidad de calentadores sustituidos</t>
  </si>
  <si>
    <t>Precalificacion de las empresas a participar, Licitacion, Adquision e instalacion.</t>
  </si>
  <si>
    <t>Evaluacion del solicitante y calificacion para acceso al financiamiento, Pre-calificacion de las empresas instaladoras.  Ejecucion del proyecto</t>
  </si>
  <si>
    <t>Nomina de vehiculos presentados por el Sindicato y la OTT.  Inspeccion y califacion. Envio de Solicitud al SIUVEN.  Cedido el credito se procede a la destruccion del equipo de GLP y conversion a GNV</t>
  </si>
  <si>
    <t>Solicitud de conferencias y realizacion de las mismas</t>
  </si>
  <si>
    <t>Departamento de Energia Alternativa</t>
  </si>
  <si>
    <t>Cantidad de sistema FV instaladas</t>
  </si>
  <si>
    <t>Revision del Padron</t>
  </si>
  <si>
    <t xml:space="preserve">Empadronamiento de las comunidades. Evaluacion de las necesidades de las comunidades. Estudio de factibilidad del proyecto. Ubicacion de Fondos. Licitacion y Ejecucion </t>
  </si>
  <si>
    <t>Personal tecnico de la institucion.</t>
  </si>
  <si>
    <t>RD$638 MM</t>
  </si>
  <si>
    <t>RD$742 MM</t>
  </si>
  <si>
    <t>RD$200,000</t>
  </si>
  <si>
    <t>Cronógrama</t>
  </si>
  <si>
    <t xml:space="preserve"> Determinar cuales procesos están definidos y cuales no.</t>
  </si>
  <si>
    <t xml:space="preserve"> Definir procesos no existentes y actualizar los ya existentes</t>
  </si>
  <si>
    <t xml:space="preserve"> Evaluación y Auditoría de cumplimiento</t>
  </si>
  <si>
    <t xml:space="preserve"> Determinar necesidades de capacitación</t>
  </si>
  <si>
    <t xml:space="preserve"> Solicitar a RR.HH. Para la capacitación</t>
  </si>
  <si>
    <t xml:space="preserve"> Solicitar a instituciones dedicadas a capacitar disponibilidad de talleres, cursos, etc. </t>
  </si>
  <si>
    <t xml:space="preserve"> Inscribir al empleado.</t>
  </si>
  <si>
    <t>Presentar certificado como validación y anexo al expediente</t>
  </si>
  <si>
    <t xml:space="preserve"> Presupuestar recursos</t>
  </si>
  <si>
    <t xml:space="preserve"> Determinar y priorizar necesidades</t>
  </si>
  <si>
    <t xml:space="preserve"> Gestionar recursos</t>
  </si>
  <si>
    <t xml:space="preserve"> Monitorear el uso óptimo de los recursos.</t>
  </si>
  <si>
    <t xml:space="preserve"> Evaluar desempeño y satisfacción laboral</t>
  </si>
  <si>
    <t xml:space="preserve"> Identificar necesidades de equipos y materiales</t>
  </si>
  <si>
    <t xml:space="preserve"> Presupuestar gastos de compra</t>
  </si>
  <si>
    <t xml:space="preserve"> Gestionar fondos monetarios para compra</t>
  </si>
  <si>
    <t>Enc. Departamentos por temática.</t>
  </si>
  <si>
    <t>Depto. RR.HH.</t>
  </si>
  <si>
    <t xml:space="preserve"> Institución docente</t>
  </si>
  <si>
    <t xml:space="preserve"> RR.HH. Y empleado</t>
  </si>
  <si>
    <t xml:space="preserve"> Empleado</t>
  </si>
  <si>
    <t xml:space="preserve"> Enc. Departamentos por temática, y Depto. Administrativo</t>
  </si>
  <si>
    <t xml:space="preserve">Planif. Y proyetos, Enc. Deptos. por temática, </t>
  </si>
  <si>
    <t xml:space="preserve"> Dpto. Administrativo</t>
  </si>
  <si>
    <t xml:space="preserve"> Depto. Contabilidad</t>
  </si>
  <si>
    <t xml:space="preserve"> Auditor Contraloría, Auditor del MEM, unidad de monitoreo interno.</t>
  </si>
  <si>
    <t xml:space="preserve"> Dpto. RR.HH y el MAP</t>
  </si>
  <si>
    <r>
      <t xml:space="preserve"> RD$2,250,000,00. </t>
    </r>
    <r>
      <rPr>
        <sz val="16"/>
        <rFont val="Arial"/>
        <family val="2"/>
      </rPr>
      <t>Material gastable, Contratación Consultoría</t>
    </r>
  </si>
  <si>
    <t>Eje Estratégico 3.5.6 (END): Consolidar un entorno adecuado que incentive la inversión para el desarrollo sostenible del sector minero</t>
  </si>
  <si>
    <t xml:space="preserve"> Implementar procesos nuevos y cumplir procesos existentes</t>
  </si>
  <si>
    <t xml:space="preserve">Dpto. Contabilidad, Dpto. Administrativo y Dpto. Planificación y Proyectos, Dpto. de Informática </t>
  </si>
  <si>
    <t>Geo-Portal Minero/Visor Web</t>
  </si>
  <si>
    <t>Identificar compañía para la realización del proyecto</t>
  </si>
  <si>
    <t>Dpto. Contabilidad, Dpto. Administrativo y Dpto. Planificación y Proyectos, Dpto. Catastro Minero, empresa contratista</t>
  </si>
  <si>
    <t>Central telefónica bajo tecnología VOIP (Voz Sobre IP)</t>
  </si>
  <si>
    <t>Gestionar fondos</t>
  </si>
  <si>
    <t>Comprar equipos</t>
  </si>
  <si>
    <t>Contratar de Personal</t>
  </si>
  <si>
    <t>Iniciar trabajos de remediación</t>
  </si>
  <si>
    <t>Monitorear y fiscalizar trabajos realizados</t>
  </si>
  <si>
    <t>Compilar documentos y recursos financieros</t>
  </si>
  <si>
    <t>Crear planos de zonas a explorar</t>
  </si>
  <si>
    <t>Perforar y análizar nuevos depósitos</t>
  </si>
  <si>
    <t>Evaluar reservas y calidades</t>
  </si>
  <si>
    <t>Licitar compañía constructora</t>
  </si>
  <si>
    <t>Ejecución del Proyecto</t>
  </si>
  <si>
    <t>Dirección de pequeña minería-IDECOOP</t>
  </si>
  <si>
    <t>2,000 tareas remediadas</t>
  </si>
  <si>
    <t>Cantidad de tareas remediadas</t>
  </si>
  <si>
    <t>Dpto. Contabilidad, Dpto. Administrativo y Dpto. Planificación y Proyectos, empresa contratista</t>
  </si>
  <si>
    <t>Presupuestar gastos de compra de equipos</t>
  </si>
  <si>
    <t>Implementar y entrenar</t>
  </si>
  <si>
    <t>Actualizar y ejecutar</t>
  </si>
  <si>
    <t>Presupuestar gastos de compra</t>
  </si>
  <si>
    <t>% eficientización serv. De tecnología de comunicación interno y externo</t>
  </si>
  <si>
    <t>100% eficientización serv. De tecnología de comunicación interno y externo</t>
  </si>
  <si>
    <t>Reportes y registros de monitoreo y control</t>
  </si>
  <si>
    <t>Cantidad de visitas</t>
  </si>
  <si>
    <t>Reporte de visitas, Informes comparativos, Informe de satisfacción</t>
  </si>
  <si>
    <r>
      <t xml:space="preserve">RD$1,100,000.00. </t>
    </r>
    <r>
      <rPr>
        <sz val="16"/>
        <rFont val="Arial"/>
        <family val="2"/>
      </rPr>
      <t>Instalación, configuración, y equipos telefonicos</t>
    </r>
  </si>
  <si>
    <t>72,000 visitas</t>
  </si>
  <si>
    <r>
      <t xml:space="preserve">RD$1,892,000.00. </t>
    </r>
    <r>
      <rPr>
        <sz val="16"/>
        <rFont val="Arial"/>
        <family val="2"/>
      </rPr>
      <t>Incluye: software</t>
    </r>
  </si>
  <si>
    <t>Informes técnicos, fotos, videos, ejecución presupuestos</t>
  </si>
  <si>
    <t>Cantidad de áreas exploradas</t>
  </si>
  <si>
    <t xml:space="preserve">Empresa contratista, Cooperativas y Asociaciones, MEM </t>
  </si>
  <si>
    <t>Dirección Gestión Ambiental, Cooperativas y Asociaciones, el MME, el MEM</t>
  </si>
  <si>
    <t>Dirección de Pequeña Minería y DGM</t>
  </si>
  <si>
    <r>
      <rPr>
        <b/>
        <sz val="16"/>
        <rFont val="Arial"/>
        <family val="2"/>
      </rPr>
      <t>RD$8,208,500.00</t>
    </r>
    <r>
      <rPr>
        <sz val="16"/>
        <rFont val="Arial"/>
        <family val="2"/>
      </rPr>
      <t>. Incluye: Viáticos, Compra plantas naturales, obreros, alquiler de equipos, combustible, ect.</t>
    </r>
  </si>
  <si>
    <r>
      <t>2 km</t>
    </r>
    <r>
      <rPr>
        <vertAlign val="superscript"/>
        <sz val="16"/>
        <rFont val="Arial"/>
        <family val="2"/>
      </rPr>
      <t xml:space="preserve">2 </t>
    </r>
    <r>
      <rPr>
        <sz val="16"/>
        <rFont val="Arial"/>
        <family val="2"/>
      </rPr>
      <t>de área explorada</t>
    </r>
  </si>
  <si>
    <t xml:space="preserve">Informe reservas de cada área explorada, mapas topográficos y geológicos, reporte de resultados de geofísica </t>
  </si>
  <si>
    <r>
      <rPr>
        <b/>
        <sz val="16"/>
        <rFont val="Arial"/>
        <family val="2"/>
      </rPr>
      <t xml:space="preserve"> RD$12,184,400.00. </t>
    </r>
    <r>
      <rPr>
        <sz val="16"/>
        <rFont val="Arial"/>
        <family val="2"/>
      </rPr>
      <t>Incluye compra de equipos (GPS diferecial, Estación Trimble S3, Phanton2 Vision) 2 vehículos, nuevo personal, entrenamiento, viáticos, combustible y mantto.</t>
    </r>
  </si>
  <si>
    <t>Objetivo Estratégico: Fomentar la exploración y explotación minera e investigación geológica que garantice el desarrollo sustentable de la actividad, la protección del interés nacional y la seguridad jurídica de la inversión.</t>
  </si>
  <si>
    <t>Apoyo Institucional</t>
  </si>
  <si>
    <r>
      <rPr>
        <b/>
        <sz val="16"/>
        <rFont val="Arial"/>
        <family val="2"/>
      </rPr>
      <t>RD$3,040,000,00</t>
    </r>
    <r>
      <rPr>
        <sz val="16"/>
        <rFont val="Arial"/>
        <family val="2"/>
      </rPr>
      <t>. Incluye: Contratación consultoría, material didáctico y refrigerio, Maestrías y Postgrados.</t>
    </r>
  </si>
  <si>
    <t>Optimización de Recursos  para un Servicio Eficiente</t>
  </si>
  <si>
    <t>Mejora de la Seguridad industrial en  el  Sector de la Pequeña  Minería de la Rep. Dom., a través de la Capacitación y  Asesoría en Seguridad, Salud y Medio Ambiente.</t>
  </si>
  <si>
    <t xml:space="preserve">Fomento de la Productividad de la Pequeña Minería a través de la Capacitación Técnica Especializada en Rep. Dom. </t>
  </si>
  <si>
    <t>Definición de los procesos claves de la institución</t>
  </si>
  <si>
    <t>Capacitación del personal</t>
  </si>
  <si>
    <t>Cantidad de asesorías realizadas.</t>
  </si>
  <si>
    <t>Cantidad de personas capacitadas.</t>
  </si>
  <si>
    <t xml:space="preserve">Cantidad de procesos definidos. </t>
  </si>
  <si>
    <t>% de satisfacción de empleados</t>
  </si>
  <si>
    <t>% de compra de todos los equipos</t>
  </si>
  <si>
    <t>1840 personas.</t>
  </si>
  <si>
    <t>55 personas</t>
  </si>
  <si>
    <t>Registro de asistencia, reporte de evaluaciones, certificados, informe de asesorías, contrato consultoria</t>
  </si>
  <si>
    <t>Memoria Anual, registro minero, archivos departamentales, Dpto. Archivo y correspondencia</t>
  </si>
  <si>
    <t>Certificaciones, expediente del empleado, lista de inscripción</t>
  </si>
  <si>
    <t>Reporte de evalucaciones, inventarios, reportes de auditorías,  encuestas al personal</t>
  </si>
  <si>
    <t>Facturas, acuses, cotizaciones</t>
  </si>
  <si>
    <t xml:space="preserve">Explorar Geológicamente las áreas </t>
  </si>
  <si>
    <t>Ampliar las áreas de minado</t>
  </si>
  <si>
    <t>Contratar compañía para realización del proyeto</t>
  </si>
  <si>
    <t xml:space="preserve"> Comprar equipos y materiales</t>
  </si>
  <si>
    <t>Monitorear y evaluar</t>
  </si>
  <si>
    <t>Hacer diagnósticos del FODA de las minerías a ser beneficiadas con proyecto.</t>
  </si>
  <si>
    <t xml:space="preserve"> Identificar y priorizar las necesidades de capacitación y asesoría.</t>
  </si>
  <si>
    <t xml:space="preserve"> Elaborar el plan de capacitación  y asesoría.</t>
  </si>
  <si>
    <t xml:space="preserve">Ejecutar el Plan de Capacitación. </t>
  </si>
  <si>
    <t xml:space="preserve"> Evaluar el impacto de la asesoría realizadas al sector de la pequeña y mediana minería.</t>
  </si>
  <si>
    <t xml:space="preserve">Realizar diagnóstico  del  sector  de la pequeña minería. </t>
  </si>
  <si>
    <t xml:space="preserve">Identificar y priorizar necesidades de capacitación y de asistencia técnica. </t>
  </si>
  <si>
    <t>Solicitar  Presupuesto.</t>
  </si>
  <si>
    <t>Contratar consultores  para la ejecución del plan de capacitación y plan de asistencia técnica.</t>
  </si>
  <si>
    <t xml:space="preserve">Diseñar programas de capacitación técnica especializada para el sector de los pequeños mineros y de gestión organizacional.   </t>
  </si>
  <si>
    <t xml:space="preserve">Evaluar  el desarrollo de los cursos. </t>
  </si>
  <si>
    <t>Realizar talleres de capacitación técnica especializada (Implementación)</t>
  </si>
  <si>
    <t>Levantar de Información</t>
  </si>
  <si>
    <t>Cámara de Cuentas, Enc. Departamentos por temática</t>
  </si>
  <si>
    <t>Implementar Capacitación</t>
  </si>
  <si>
    <t xml:space="preserve"> Monitorear cumplimiento de procesos</t>
  </si>
  <si>
    <t>DIRECCIÓN GENERAL DE MINERÍA</t>
  </si>
  <si>
    <t>MINISTERIO DE ENERGÍA Y MINAS</t>
  </si>
  <si>
    <t>Dirección de pequeña minería-IDECOOP, Consultoría Contratada, Banca Solidaria y Banco de Reservas</t>
  </si>
  <si>
    <r>
      <rPr>
        <b/>
        <sz val="16"/>
        <rFont val="Arial"/>
        <family val="2"/>
      </rPr>
      <t xml:space="preserve"> RD$6,000,000.00</t>
    </r>
    <r>
      <rPr>
        <sz val="16"/>
        <rFont val="Arial"/>
        <family val="2"/>
      </rPr>
      <t>. Incluye: Contratación de empresa constructora y compra de materiales en general.</t>
    </r>
  </si>
  <si>
    <t>Enc. Departamentos por temática</t>
  </si>
  <si>
    <r>
      <rPr>
        <b/>
        <sz val="16"/>
        <rFont val="Arial"/>
        <family val="2"/>
      </rPr>
      <t xml:space="preserve">RD$6,096,700.00. </t>
    </r>
    <r>
      <rPr>
        <sz val="16"/>
        <rFont val="Arial"/>
        <family val="2"/>
      </rPr>
      <t>Incluye viáticos, combustible, material de apoyo, Compra equipos y herramientas, cotratación consultoría técnica.</t>
    </r>
  </si>
  <si>
    <t>Dirección de pequeña mineria. DGM</t>
  </si>
  <si>
    <t>Dirección de Pequeña Minería. DGM</t>
  </si>
  <si>
    <t>RR. HH. Y Director General, Capacitación Gubernamental (INAP). DGM</t>
  </si>
  <si>
    <t>Dpto. de Tecnología de la Información. DGM</t>
  </si>
  <si>
    <t>Dpto. de Tecnología de la Información.DGM</t>
  </si>
  <si>
    <t>Adecuación parcial de las Oficinas de la DGM y la Oficina de Santiago</t>
  </si>
  <si>
    <t>Apoyo y Desarrollo de la  Minería Artesanal y de Pequena Escala (MAPE)</t>
  </si>
  <si>
    <t>Mejorada la eficacia y Eficiencia de la producción.</t>
  </si>
  <si>
    <t>Cantidad de Proyectos Desarrollados</t>
  </si>
  <si>
    <t>Cantidad de Mineros Capacitados</t>
  </si>
  <si>
    <t>Registro de asistencia, reporte de evaluaciones, certificados, informe de asesorías, contrato consultoria, fotos, videos</t>
  </si>
  <si>
    <t>Disenar el plan de cierre de las areas minadas de la MAPE</t>
  </si>
  <si>
    <t>Redactar un reglamento en materia de Seguridad Ocupacional, Salud, y Medio Ambiente de la MAPE</t>
  </si>
  <si>
    <t>Mejorar los riesgos potenciales (Mapa de Riesgo) en las MAPE</t>
  </si>
  <si>
    <t>Asistir tecnicamente por parte del Banco Mundial y CIRDI (Determinar vulnerabilidad) en materia del MAPE</t>
  </si>
  <si>
    <t>Procedimentar todas las actividades de seguridad, salud y Medio Ambiente. (Trabajo en altura, trabajo confinado, excavaciones, mediciones de gases, iluminacion, ventilacion, programa de VIH, Tuberculosis, , Indicadores claves en MA, Vulnerabilidad-Plan de Contigencia (Huracan, sismo, derrumbe, Investigación de Accidente, etc).</t>
  </si>
  <si>
    <t>Cantidad de Mineros Capacitados.</t>
  </si>
  <si>
    <t>Cantidad de Estudios a Desarrollar</t>
  </si>
  <si>
    <t>Rehabilitar y poner en marcha el túnel de Larimar</t>
  </si>
  <si>
    <t>Registrar los minerros de la MAPE</t>
  </si>
  <si>
    <t>Realizar estudio geotécnico de las diferentes áreas de la MAPE</t>
  </si>
  <si>
    <t>Instalar entibación en pozos y galerías</t>
  </si>
  <si>
    <t>Procedimentar los drenados de pozos</t>
  </si>
  <si>
    <t>Confeccionar manual operacional de las diferentes áreas de la MAPE</t>
  </si>
  <si>
    <t>Dirección de pequeña minería-IDECOOP, Consultoría Contratada, Banca Solidaria y Banco de Reservas, MEM, CIRDI, Banco Mundial</t>
  </si>
  <si>
    <t>Dirección de pequeña minería-IDECOOP, Ministerio Salud Publica, MIMARENA, Ministerio de Trabajo, DGM, MEM, COE, CIRDI</t>
  </si>
  <si>
    <t>Cantidad de tareas restauradas y rehabilitadas</t>
  </si>
  <si>
    <t>Informes técnicos, fotos, videos, ejecución y presupuestos</t>
  </si>
  <si>
    <t>Comprar equipos y materiales (Abono, plantas)</t>
  </si>
  <si>
    <t>Definir Recursos Humanos (Asesoría Técnica)</t>
  </si>
  <si>
    <t>Dirección de Fiscalización y Ambiental Cooperativas y Asociaciones, el MEM, MIMARENA</t>
  </si>
  <si>
    <t>Realizar estratigrafía de pozos</t>
  </si>
  <si>
    <t>Realizar perfiles topográficos</t>
  </si>
  <si>
    <t>Gestión de Escuela Artesanal</t>
  </si>
  <si>
    <t>Escuela construida</t>
  </si>
  <si>
    <t>Cantidad de Artesanos Capacitados</t>
  </si>
  <si>
    <t>Dar soporte en el diseno de procedimiento en los programas de capacitación en artesania</t>
  </si>
  <si>
    <t>DGM, MEM, FODEARTE, CENADARTE</t>
  </si>
  <si>
    <t>Dar soporte en la construcción de las escuelas de el Valle Hato Mayor y las Filipinas Barahona</t>
  </si>
  <si>
    <t>PLAN OPERATIVO ANUAL  2017</t>
  </si>
  <si>
    <r>
      <rPr>
        <b/>
        <sz val="16"/>
        <rFont val="Arial"/>
        <family val="2"/>
      </rPr>
      <t xml:space="preserve"> RD$8,192,700.00, </t>
    </r>
    <r>
      <rPr>
        <sz val="16"/>
        <rFont val="Arial"/>
        <family val="2"/>
      </rPr>
      <t>Incluye viáticos, combustible, material de apoyo, túnel modelo, Compra equipos y herramientas, contratación consultoría técnica.</t>
    </r>
  </si>
  <si>
    <r>
      <rPr>
        <b/>
        <sz val="16"/>
        <rFont val="Arial"/>
        <family val="2"/>
      </rPr>
      <t>RD$8,208,500.00</t>
    </r>
    <r>
      <rPr>
        <sz val="16"/>
        <rFont val="Arial"/>
        <family val="2"/>
      </rPr>
      <t>. Incluye: Viáticos, Compra plantas naturales, obreros, alquiler de equipos, combustible, etc.</t>
    </r>
  </si>
  <si>
    <r>
      <rPr>
        <b/>
        <sz val="16"/>
        <rFont val="Arial"/>
        <family val="2"/>
      </rPr>
      <t xml:space="preserve">RD$6,096,700.00. </t>
    </r>
    <r>
      <rPr>
        <sz val="16"/>
        <rFont val="Arial"/>
        <family val="2"/>
      </rPr>
      <t>Incluye viáticos, combustible, material de apoyo, Compra equipos y herramientas, contratación consultoría técnica.</t>
    </r>
  </si>
  <si>
    <t>Mejorar la eficacia y condiciones de producción.</t>
  </si>
  <si>
    <r>
      <rPr>
        <b/>
        <sz val="16"/>
        <rFont val="Arial"/>
        <family val="2"/>
      </rPr>
      <t>RD$5,000,000.00.</t>
    </r>
    <r>
      <rPr>
        <sz val="16"/>
        <rFont val="Arial"/>
        <family val="2"/>
      </rPr>
      <t xml:space="preserve"> Incluye: Viáticos, Combustible, Empresa contratista, personal</t>
    </r>
  </si>
  <si>
    <t>Cantidad de Perforaciones Evaluadas</t>
  </si>
  <si>
    <t>Informes de las Evaluacones de las Perforaciones</t>
  </si>
  <si>
    <t>Dirección de Planificacion, Exploración y Proyectos. DGM</t>
  </si>
  <si>
    <t>Seleccion de lugares de las perforaciones</t>
  </si>
  <si>
    <t>Seleccion de la empresa de perforacion</t>
  </si>
  <si>
    <t>Selección lugar de evaluacion testigos de sondeos</t>
  </si>
  <si>
    <t xml:space="preserve">Informe de las evaluaciones de los testigos </t>
  </si>
  <si>
    <t>Presentacion del informe a la DGM</t>
  </si>
  <si>
    <t>Perforaciones</t>
  </si>
  <si>
    <t>Elaborar un plan de minado y beneficio para el depósito de yeso en Barranca, provincia de Bahoruco</t>
  </si>
  <si>
    <t>Informes de produccion de yeso</t>
  </si>
  <si>
    <t>Seleccionar área a minar</t>
  </si>
  <si>
    <t>Definir diagrama de flujo de la operación</t>
  </si>
  <si>
    <t>Selección y compra de equipos</t>
  </si>
  <si>
    <t>Dirección General de Minería y Cooperativa Santa Cecilia de Barranca</t>
  </si>
  <si>
    <t>Ejecucion de obras civiles</t>
  </si>
  <si>
    <t>Monitoreo y evaluación</t>
  </si>
  <si>
    <t>Implementación y entrenamiento</t>
  </si>
  <si>
    <t>Metros cúbicos extraidos.</t>
  </si>
  <si>
    <t>320 metros cúbicos por día</t>
  </si>
  <si>
    <r>
      <rPr>
        <b/>
        <sz val="16"/>
        <rFont val="Arial"/>
        <family val="2"/>
      </rPr>
      <t>RD$23,284,050.00</t>
    </r>
    <r>
      <rPr>
        <sz val="16"/>
        <rFont val="Arial"/>
        <family val="2"/>
      </rPr>
      <t>. Incluye: Compra de equipos, obreros, combustible, etc.</t>
    </r>
  </si>
  <si>
    <t>Dirección de Fiscalización Minera y Gestión Ambiental y Dirección de Pequeña Minería. DGM</t>
  </si>
  <si>
    <t>Dirección de Planificación, Exploración y Proyectos y Dirección de Pequeña Minería y DGM</t>
  </si>
  <si>
    <t>Dirección de Planificación, Exploración y Proyectos y la DGM</t>
  </si>
  <si>
    <t>Dirección de Pequeña mineria. DGM</t>
  </si>
  <si>
    <t>Dpto. Administrativo y Financiero; Planif. Explo. Y Proyecto; RR. HH., DGM</t>
  </si>
  <si>
    <t>Reestructuración Departamento Catastro de DGM</t>
  </si>
  <si>
    <t xml:space="preserve">Dirección de Catastro </t>
  </si>
  <si>
    <t>RD$8,192,700.00 Incluye viáticos, combustible, material de apoyo, tunel modelo, compra de equipos y herramientas, contratación consultoría técnica.</t>
  </si>
  <si>
    <t>Dirección de Fiscalización Minera y Gestión Ambiental y Dirección de Pequeña mineria. DGM</t>
  </si>
  <si>
    <r>
      <rPr>
        <b/>
        <sz val="16"/>
        <rFont val="Arial"/>
        <family val="2"/>
      </rPr>
      <t>RD$12,252,660.73</t>
    </r>
    <r>
      <rPr>
        <sz val="16"/>
        <rFont val="Arial"/>
        <family val="2"/>
      </rPr>
      <t xml:space="preserve"> Incluye viáticos, combustible, material de apoyo, compra de equipos y herramientas, cierre de áreas intervenidas etc.</t>
    </r>
  </si>
  <si>
    <t>Evaluación Perforaciones Proyecto Geológico-Estratigráfico del ámbar del Valle, Hato Mayor</t>
  </si>
  <si>
    <t>Mejora de la Seguridad industrial en  el  Sector de la   MAPE de la Rep. Dom., a través de la Capacitación y Asesoria en Materia de Seguridad, Salud Ocupacional y Medio Ambiente en coordinación con el Ministerio de Trabajo.</t>
  </si>
  <si>
    <t>Soporte en la Productividad de la MAPE a través de la Capacitación Técnica Especializada en Rep. Dom. , en coordinación con el Ministerio de Trabajo</t>
  </si>
  <si>
    <t xml:space="preserve">Coordinación y supervisión de programas o planes de remediación de las áreas de la MAPE </t>
  </si>
  <si>
    <t>Determinación Reservas de la MAPE en coordinación con el Servicio Geólogico Nacional</t>
  </si>
  <si>
    <t>Apoyo y Desarrollo de Minería Artesanal</t>
  </si>
  <si>
    <t>Remediación de la Minería Artesanal (Ámbar, Larimar y Oro Aluvional)</t>
  </si>
  <si>
    <t>Determinación Recursos Mina Larimar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</si>
</sst>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  <numFmt numFmtId="186" formatCode="[$RD$-1C0A]#,##0.00"/>
    <numFmt numFmtId="187" formatCode="0.000"/>
    <numFmt numFmtId="188" formatCode="0.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&quot;RD$&quot;#,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sz val="16"/>
      <color theme="5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35" borderId="12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35" borderId="12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" fillId="35" borderId="14" xfId="0" applyFont="1" applyFill="1" applyBorder="1" applyAlignment="1">
      <alignment vertical="top" wrapText="1"/>
    </xf>
    <xf numFmtId="3" fontId="1" fillId="35" borderId="12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center" wrapText="1"/>
    </xf>
    <xf numFmtId="3" fontId="2" fillId="37" borderId="10" xfId="0" applyNumberFormat="1" applyFont="1" applyFill="1" applyBorder="1" applyAlignment="1">
      <alignment horizontal="justify" vertical="center" wrapText="1"/>
    </xf>
    <xf numFmtId="0" fontId="1" fillId="37" borderId="10" xfId="0" applyNumberFormat="1" applyFont="1" applyFill="1" applyBorder="1" applyAlignment="1">
      <alignment horizontal="justify" vertical="center" wrapText="1"/>
    </xf>
    <xf numFmtId="3" fontId="1" fillId="37" borderId="10" xfId="0" applyNumberFormat="1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9" fontId="10" fillId="37" borderId="10" xfId="0" applyNumberFormat="1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1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10" fontId="10" fillId="37" borderId="10" xfId="0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194" fontId="52" fillId="38" borderId="10" xfId="0" applyNumberFormat="1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1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53" fillId="37" borderId="0" xfId="0" applyFont="1" applyFill="1" applyAlignment="1">
      <alignment horizontal="center" vertical="center"/>
    </xf>
    <xf numFmtId="9" fontId="10" fillId="37" borderId="10" xfId="54" applyFont="1" applyFill="1" applyBorder="1" applyAlignment="1">
      <alignment horizontal="center" vertical="center" wrapText="1"/>
    </xf>
    <xf numFmtId="10" fontId="10" fillId="37" borderId="10" xfId="54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3" fontId="0" fillId="0" borderId="12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9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1" fillId="40" borderId="19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2" fillId="16" borderId="20" xfId="0" applyFont="1" applyFill="1" applyBorder="1" applyAlignment="1">
      <alignment horizontal="center" vertical="center" wrapText="1"/>
    </xf>
    <xf numFmtId="0" fontId="12" fillId="16" borderId="21" xfId="0" applyFont="1" applyFill="1" applyBorder="1" applyAlignment="1">
      <alignment horizontal="center" vertical="center" wrapText="1"/>
    </xf>
    <xf numFmtId="0" fontId="12" fillId="16" borderId="22" xfId="0" applyFont="1" applyFill="1" applyBorder="1" applyAlignment="1">
      <alignment horizontal="center" vertical="center" wrapText="1"/>
    </xf>
    <xf numFmtId="0" fontId="12" fillId="16" borderId="23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167" fontId="10" fillId="37" borderId="12" xfId="0" applyNumberFormat="1" applyFont="1" applyFill="1" applyBorder="1" applyAlignment="1">
      <alignment horizontal="center" vertical="center" wrapText="1"/>
    </xf>
    <xf numFmtId="167" fontId="10" fillId="37" borderId="14" xfId="0" applyNumberFormat="1" applyFont="1" applyFill="1" applyBorder="1" applyAlignment="1">
      <alignment horizontal="center" vertical="center" wrapText="1"/>
    </xf>
    <xf numFmtId="167" fontId="10" fillId="37" borderId="11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/>
    </xf>
    <xf numFmtId="0" fontId="12" fillId="41" borderId="28" xfId="0" applyFont="1" applyFill="1" applyBorder="1" applyAlignment="1">
      <alignment horizontal="center" vertical="center"/>
    </xf>
    <xf numFmtId="0" fontId="12" fillId="41" borderId="29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center" vertical="center"/>
    </xf>
    <xf numFmtId="0" fontId="13" fillId="37" borderId="0" xfId="0" applyFont="1" applyFill="1" applyAlignment="1">
      <alignment horizontal="center" vertical="center"/>
    </xf>
    <xf numFmtId="9" fontId="10" fillId="37" borderId="12" xfId="0" applyNumberFormat="1" applyFont="1" applyFill="1" applyBorder="1" applyAlignment="1">
      <alignment horizontal="center" vertical="center" wrapText="1"/>
    </xf>
    <xf numFmtId="9" fontId="10" fillId="37" borderId="14" xfId="0" applyNumberFormat="1" applyFont="1" applyFill="1" applyBorder="1" applyAlignment="1">
      <alignment horizontal="center" vertical="center" wrapText="1"/>
    </xf>
    <xf numFmtId="9" fontId="10" fillId="37" borderId="11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7" fontId="11" fillId="37" borderId="12" xfId="0" applyNumberFormat="1" applyFont="1" applyFill="1" applyBorder="1" applyAlignment="1">
      <alignment horizontal="center" vertical="center" wrapText="1"/>
    </xf>
    <xf numFmtId="167" fontId="11" fillId="37" borderId="14" xfId="0" applyNumberFormat="1" applyFont="1" applyFill="1" applyBorder="1" applyAlignment="1">
      <alignment horizontal="center" vertical="center" wrapText="1"/>
    </xf>
    <xf numFmtId="167" fontId="11" fillId="37" borderId="11" xfId="0" applyNumberFormat="1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3" fontId="10" fillId="37" borderId="14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 wrapText="1"/>
    </xf>
    <xf numFmtId="9" fontId="10" fillId="37" borderId="10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="112" zoomScaleNormal="112" zoomScalePageLayoutView="0" workbookViewId="0" topLeftCell="A17">
      <selection activeCell="AI35" sqref="AI35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9.7109375" style="0" customWidth="1"/>
    <col min="4" max="4" width="21.57421875" style="0" customWidth="1"/>
    <col min="5" max="5" width="21.8515625" style="0" customWidth="1"/>
    <col min="6" max="7" width="18.57421875" style="0" customWidth="1"/>
    <col min="8" max="8" width="46.421875" style="0" customWidth="1"/>
    <col min="9" max="9" width="28.00390625" style="0" customWidth="1"/>
    <col min="10" max="10" width="6.57421875" style="0" customWidth="1"/>
    <col min="11" max="12" width="0" style="0" hidden="1" customWidth="1"/>
    <col min="13" max="13" width="8.57421875" style="0" customWidth="1"/>
    <col min="14" max="14" width="6.28125" style="0" customWidth="1"/>
    <col min="15" max="21" width="0" style="0" hidden="1" customWidth="1"/>
    <col min="22" max="22" width="8.140625" style="0" customWidth="1"/>
    <col min="23" max="27" width="0" style="0" hidden="1" customWidth="1"/>
    <col min="28" max="28" width="5.57421875" style="0" customWidth="1"/>
    <col min="29" max="29" width="6.57421875" style="0" customWidth="1"/>
    <col min="30" max="30" width="0" style="0" hidden="1" customWidth="1"/>
    <col min="31" max="31" width="6.140625" style="0" customWidth="1"/>
    <col min="32" max="32" width="7.8515625" style="0" customWidth="1"/>
    <col min="33" max="33" width="6.00390625" style="0" customWidth="1"/>
    <col min="34" max="34" width="5.57421875" style="0" customWidth="1"/>
    <col min="35" max="35" width="6.57421875" style="0" customWidth="1"/>
    <col min="36" max="36" width="8.28125" style="0" customWidth="1"/>
    <col min="37" max="37" width="18.57421875" style="0" customWidth="1"/>
  </cols>
  <sheetData>
    <row r="1" spans="2:37" ht="12.75">
      <c r="B1" s="124" t="s">
        <v>14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2:37" ht="12.75">
      <c r="B2" s="125" t="s">
        <v>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</row>
    <row r="3" spans="1:37" ht="12.75">
      <c r="A3" s="126" t="s">
        <v>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12.75">
      <c r="A4" s="127" t="s">
        <v>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</row>
    <row r="5" spans="1:37" ht="18" customHeight="1">
      <c r="A5" s="127" t="s">
        <v>22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7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28">
        <v>10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1">
        <v>11</v>
      </c>
    </row>
    <row r="7" spans="1:37" ht="12.75" customHeight="1">
      <c r="A7" s="119" t="s">
        <v>16</v>
      </c>
      <c r="B7" s="117" t="s">
        <v>10</v>
      </c>
      <c r="C7" s="117" t="s">
        <v>7</v>
      </c>
      <c r="D7" s="117" t="s">
        <v>8</v>
      </c>
      <c r="E7" s="121" t="s">
        <v>9</v>
      </c>
      <c r="F7" s="117" t="s">
        <v>1</v>
      </c>
      <c r="G7" s="117" t="s">
        <v>12</v>
      </c>
      <c r="H7" s="117" t="s">
        <v>15</v>
      </c>
      <c r="I7" s="117" t="s">
        <v>11</v>
      </c>
      <c r="J7" s="117" t="s">
        <v>0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 t="s">
        <v>2</v>
      </c>
    </row>
    <row r="8" spans="1:37" ht="12.75">
      <c r="A8" s="119"/>
      <c r="B8" s="117"/>
      <c r="C8" s="117"/>
      <c r="D8" s="117"/>
      <c r="E8" s="122"/>
      <c r="F8" s="117"/>
      <c r="G8" s="117"/>
      <c r="H8" s="117"/>
      <c r="I8" s="117"/>
      <c r="J8" s="118" t="s">
        <v>3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118" t="s">
        <v>4</v>
      </c>
      <c r="W8" s="118"/>
      <c r="X8" s="118"/>
      <c r="Y8" s="118"/>
      <c r="Z8" s="118"/>
      <c r="AA8" s="118"/>
      <c r="AB8" s="118"/>
      <c r="AC8" s="118"/>
      <c r="AD8" s="5"/>
      <c r="AE8" s="118" t="s">
        <v>5</v>
      </c>
      <c r="AF8" s="118"/>
      <c r="AG8" s="118"/>
      <c r="AH8" s="118" t="s">
        <v>6</v>
      </c>
      <c r="AI8" s="118"/>
      <c r="AJ8" s="118"/>
      <c r="AK8" s="117"/>
    </row>
    <row r="9" spans="1:37" ht="14.25" customHeight="1">
      <c r="A9" s="120"/>
      <c r="B9" s="121"/>
      <c r="C9" s="117"/>
      <c r="D9" s="117"/>
      <c r="E9" s="123"/>
      <c r="F9" s="117"/>
      <c r="G9" s="117"/>
      <c r="H9" s="117"/>
      <c r="I9" s="117"/>
      <c r="J9" s="2">
        <v>1</v>
      </c>
      <c r="K9" s="2"/>
      <c r="L9" s="2"/>
      <c r="M9" s="2">
        <v>2</v>
      </c>
      <c r="N9" s="2">
        <v>3</v>
      </c>
      <c r="O9" s="2"/>
      <c r="P9" s="2"/>
      <c r="Q9" s="2"/>
      <c r="R9" s="2"/>
      <c r="S9" s="2"/>
      <c r="T9" s="2"/>
      <c r="U9" s="2"/>
      <c r="V9" s="2">
        <v>4</v>
      </c>
      <c r="W9" s="2"/>
      <c r="X9" s="2"/>
      <c r="Y9" s="2"/>
      <c r="Z9" s="2"/>
      <c r="AA9" s="2"/>
      <c r="AB9" s="2">
        <v>5</v>
      </c>
      <c r="AC9" s="2">
        <v>6</v>
      </c>
      <c r="AD9" s="2"/>
      <c r="AE9" s="2">
        <v>7</v>
      </c>
      <c r="AF9" s="2">
        <v>8</v>
      </c>
      <c r="AG9" s="2">
        <v>9</v>
      </c>
      <c r="AH9" s="2">
        <v>10</v>
      </c>
      <c r="AI9" s="2">
        <v>11</v>
      </c>
      <c r="AJ9" s="2">
        <v>12</v>
      </c>
      <c r="AK9" s="117"/>
    </row>
    <row r="10" spans="1:37" ht="69" customHeight="1">
      <c r="A10" s="80" t="s">
        <v>23</v>
      </c>
      <c r="B10" s="82" t="s">
        <v>21</v>
      </c>
      <c r="C10" s="113" t="s">
        <v>35</v>
      </c>
      <c r="D10" s="114" t="s">
        <v>32</v>
      </c>
      <c r="E10" s="111" t="s">
        <v>36</v>
      </c>
      <c r="F10" s="109" t="s">
        <v>33</v>
      </c>
      <c r="G10" s="111" t="s">
        <v>30</v>
      </c>
      <c r="H10" s="17" t="s">
        <v>31</v>
      </c>
      <c r="I10" s="3" t="s">
        <v>42</v>
      </c>
      <c r="J10" s="8">
        <v>39100</v>
      </c>
      <c r="K10" s="8"/>
      <c r="L10" s="8"/>
      <c r="M10" s="8">
        <v>39100</v>
      </c>
      <c r="N10" s="8">
        <v>39100</v>
      </c>
      <c r="O10" s="8"/>
      <c r="P10" s="8"/>
      <c r="Q10" s="8"/>
      <c r="R10" s="8"/>
      <c r="S10" s="8"/>
      <c r="T10" s="8"/>
      <c r="U10" s="8"/>
      <c r="V10" s="31">
        <f>SUM(J10:U10)+39101</f>
        <v>156401</v>
      </c>
      <c r="W10" s="8"/>
      <c r="X10" s="8"/>
      <c r="Y10" s="8"/>
      <c r="Z10" s="8"/>
      <c r="AA10" s="8"/>
      <c r="AB10" s="8">
        <v>39100</v>
      </c>
      <c r="AC10" s="8">
        <v>39100</v>
      </c>
      <c r="AD10" s="8">
        <v>39100</v>
      </c>
      <c r="AE10" s="8">
        <v>39100</v>
      </c>
      <c r="AF10" s="31">
        <f>SUM(V10:AE10)+39110</f>
        <v>351911</v>
      </c>
      <c r="AG10" s="8">
        <v>39100</v>
      </c>
      <c r="AH10" s="8">
        <v>39100</v>
      </c>
      <c r="AI10" s="8">
        <v>39100</v>
      </c>
      <c r="AJ10" s="32">
        <f>SUM(AF10:AI10)</f>
        <v>469211</v>
      </c>
      <c r="AK10" s="1" t="s">
        <v>81</v>
      </c>
    </row>
    <row r="11" spans="1:37" ht="41.25" customHeight="1" hidden="1">
      <c r="A11" s="81"/>
      <c r="B11" s="83"/>
      <c r="C11" s="113"/>
      <c r="D11" s="114"/>
      <c r="E11" s="115"/>
      <c r="F11" s="116"/>
      <c r="G11" s="115"/>
      <c r="H11" s="18"/>
      <c r="I11" s="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  <c r="AJ11" s="33"/>
      <c r="AK11" s="1"/>
    </row>
    <row r="12" spans="1:37" ht="5.25" customHeight="1" hidden="1">
      <c r="A12" s="81"/>
      <c r="B12" s="83"/>
      <c r="C12" s="113"/>
      <c r="D12" s="114"/>
      <c r="E12" s="112"/>
      <c r="F12" s="110"/>
      <c r="G12" s="112"/>
      <c r="H12" s="19"/>
      <c r="I12" s="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  <c r="AJ12" s="33"/>
      <c r="AK12" s="1"/>
    </row>
    <row r="13" spans="1:37" ht="50.25" customHeight="1" hidden="1">
      <c r="A13" s="16"/>
      <c r="B13" s="14"/>
      <c r="C13" s="7"/>
      <c r="D13" s="7"/>
      <c r="E13" s="7"/>
      <c r="F13" s="7"/>
      <c r="G13" s="30"/>
      <c r="H13" s="19" t="s">
        <v>19</v>
      </c>
      <c r="I13" s="3" t="s">
        <v>20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33"/>
      <c r="AK13" s="1"/>
    </row>
    <row r="14" spans="1:37" ht="64.5" customHeight="1">
      <c r="A14" s="25"/>
      <c r="B14" s="24"/>
      <c r="C14" s="15" t="s">
        <v>25</v>
      </c>
      <c r="D14" s="15" t="s">
        <v>34</v>
      </c>
      <c r="E14" s="15" t="s">
        <v>37</v>
      </c>
      <c r="F14" s="15" t="s">
        <v>33</v>
      </c>
      <c r="G14" s="23" t="s">
        <v>30</v>
      </c>
      <c r="H14" s="17" t="s">
        <v>31</v>
      </c>
      <c r="I14" s="3" t="s">
        <v>42</v>
      </c>
      <c r="J14" s="8">
        <v>39100</v>
      </c>
      <c r="K14" s="8"/>
      <c r="L14" s="8"/>
      <c r="M14" s="8">
        <v>39100</v>
      </c>
      <c r="N14" s="8">
        <v>39100</v>
      </c>
      <c r="O14" s="8"/>
      <c r="P14" s="8"/>
      <c r="Q14" s="8"/>
      <c r="R14" s="8"/>
      <c r="S14" s="8"/>
      <c r="T14" s="8"/>
      <c r="U14" s="8"/>
      <c r="V14" s="31">
        <f>SUM(J14:U14)+39101</f>
        <v>156401</v>
      </c>
      <c r="W14" s="8"/>
      <c r="X14" s="8"/>
      <c r="Y14" s="8"/>
      <c r="Z14" s="8"/>
      <c r="AA14" s="8"/>
      <c r="AB14" s="8">
        <v>39100</v>
      </c>
      <c r="AC14" s="8">
        <v>39100</v>
      </c>
      <c r="AD14" s="8">
        <v>39100</v>
      </c>
      <c r="AE14" s="8">
        <v>39100</v>
      </c>
      <c r="AF14" s="31">
        <f>SUM(V14:AE14)+39110</f>
        <v>351911</v>
      </c>
      <c r="AG14" s="8">
        <v>39100</v>
      </c>
      <c r="AH14" s="8">
        <v>39100</v>
      </c>
      <c r="AI14" s="8">
        <v>39100</v>
      </c>
      <c r="AJ14" s="32">
        <f>SUM(AF14:AI14)</f>
        <v>469211</v>
      </c>
      <c r="AK14" s="1" t="s">
        <v>81</v>
      </c>
    </row>
    <row r="15" spans="1:37" ht="52.5" customHeight="1">
      <c r="A15" s="25"/>
      <c r="B15" s="24"/>
      <c r="C15" s="15" t="s">
        <v>26</v>
      </c>
      <c r="D15" s="15" t="s">
        <v>34</v>
      </c>
      <c r="E15" s="15" t="s">
        <v>38</v>
      </c>
      <c r="F15" s="15" t="s">
        <v>33</v>
      </c>
      <c r="G15" s="23" t="s">
        <v>30</v>
      </c>
      <c r="H15" s="17" t="s">
        <v>31</v>
      </c>
      <c r="I15" s="3" t="s">
        <v>42</v>
      </c>
      <c r="J15" s="8">
        <v>39100</v>
      </c>
      <c r="K15" s="8"/>
      <c r="L15" s="8"/>
      <c r="M15" s="8">
        <v>39100</v>
      </c>
      <c r="N15" s="8">
        <v>39100</v>
      </c>
      <c r="O15" s="8"/>
      <c r="P15" s="8"/>
      <c r="Q15" s="8"/>
      <c r="R15" s="8"/>
      <c r="S15" s="8"/>
      <c r="T15" s="8"/>
      <c r="U15" s="8"/>
      <c r="V15" s="31">
        <f>SUM(J15:U15)+39101</f>
        <v>156401</v>
      </c>
      <c r="W15" s="8"/>
      <c r="X15" s="8"/>
      <c r="Y15" s="8"/>
      <c r="Z15" s="8"/>
      <c r="AA15" s="8"/>
      <c r="AB15" s="8">
        <v>39100</v>
      </c>
      <c r="AC15" s="8">
        <v>39100</v>
      </c>
      <c r="AD15" s="8">
        <v>39100</v>
      </c>
      <c r="AE15" s="8">
        <v>39100</v>
      </c>
      <c r="AF15" s="31">
        <f>SUM(V15:AE15)+39110</f>
        <v>351911</v>
      </c>
      <c r="AG15" s="8">
        <v>39100</v>
      </c>
      <c r="AH15" s="8">
        <v>39100</v>
      </c>
      <c r="AI15" s="8">
        <v>39100</v>
      </c>
      <c r="AJ15" s="32">
        <f>SUM(AF15:AI15)</f>
        <v>469211</v>
      </c>
      <c r="AK15" s="1" t="s">
        <v>81</v>
      </c>
    </row>
    <row r="16" spans="1:37" ht="51" customHeight="1">
      <c r="A16" s="25"/>
      <c r="B16" s="24"/>
      <c r="C16" s="26" t="s">
        <v>27</v>
      </c>
      <c r="D16" s="15" t="s">
        <v>34</v>
      </c>
      <c r="E16" s="15" t="s">
        <v>39</v>
      </c>
      <c r="F16" s="15" t="s">
        <v>33</v>
      </c>
      <c r="G16" s="23" t="s">
        <v>30</v>
      </c>
      <c r="H16" s="17" t="s">
        <v>31</v>
      </c>
      <c r="I16" s="3" t="s">
        <v>42</v>
      </c>
      <c r="J16" s="39">
        <v>8062</v>
      </c>
      <c r="K16" s="39"/>
      <c r="L16" s="39"/>
      <c r="M16" s="39">
        <v>8062</v>
      </c>
      <c r="N16" s="39">
        <v>8062</v>
      </c>
      <c r="O16" s="39"/>
      <c r="P16" s="39"/>
      <c r="Q16" s="39"/>
      <c r="R16" s="39"/>
      <c r="S16" s="39"/>
      <c r="T16" s="39"/>
      <c r="U16" s="39"/>
      <c r="V16" s="40">
        <f>SUM(J16:U16)+8062</f>
        <v>32248</v>
      </c>
      <c r="W16" s="39"/>
      <c r="X16" s="39"/>
      <c r="Y16" s="39"/>
      <c r="Z16" s="39"/>
      <c r="AA16" s="39"/>
      <c r="AB16" s="41">
        <v>8062</v>
      </c>
      <c r="AC16" s="41">
        <v>8062</v>
      </c>
      <c r="AD16" s="41"/>
      <c r="AE16" s="41">
        <v>8062</v>
      </c>
      <c r="AF16" s="40">
        <f>SUM(V16:AE16)+8062</f>
        <v>64496</v>
      </c>
      <c r="AG16" s="39">
        <v>8062</v>
      </c>
      <c r="AH16" s="39">
        <v>8062</v>
      </c>
      <c r="AI16" s="39">
        <v>8062</v>
      </c>
      <c r="AJ16" s="40">
        <f>SUM(AF16:AI16)+8062</f>
        <v>96744</v>
      </c>
      <c r="AK16" s="1" t="s">
        <v>81</v>
      </c>
    </row>
    <row r="17" spans="1:37" ht="44.25" customHeight="1">
      <c r="A17" s="25"/>
      <c r="B17" s="24"/>
      <c r="C17" s="26" t="s">
        <v>28</v>
      </c>
      <c r="D17" s="15" t="s">
        <v>34</v>
      </c>
      <c r="E17" s="15" t="s">
        <v>41</v>
      </c>
      <c r="F17" s="15" t="s">
        <v>33</v>
      </c>
      <c r="G17" s="23" t="s">
        <v>30</v>
      </c>
      <c r="H17" s="17" t="s">
        <v>31</v>
      </c>
      <c r="I17" s="3" t="s">
        <v>42</v>
      </c>
      <c r="J17" s="39">
        <v>8062</v>
      </c>
      <c r="K17" s="39"/>
      <c r="L17" s="39"/>
      <c r="M17" s="39">
        <v>8062</v>
      </c>
      <c r="N17" s="39">
        <v>8062</v>
      </c>
      <c r="O17" s="39"/>
      <c r="P17" s="39"/>
      <c r="Q17" s="39"/>
      <c r="R17" s="39"/>
      <c r="S17" s="39"/>
      <c r="T17" s="39"/>
      <c r="U17" s="39"/>
      <c r="V17" s="40">
        <f>SUM(J17:U17)+8062</f>
        <v>32248</v>
      </c>
      <c r="W17" s="39"/>
      <c r="X17" s="39"/>
      <c r="Y17" s="39"/>
      <c r="Z17" s="39"/>
      <c r="AA17" s="39"/>
      <c r="AB17" s="41">
        <v>8062</v>
      </c>
      <c r="AC17" s="41">
        <v>8062</v>
      </c>
      <c r="AD17" s="41"/>
      <c r="AE17" s="41">
        <v>8062</v>
      </c>
      <c r="AF17" s="40">
        <f>SUM(V17:AE17)+8062</f>
        <v>64496</v>
      </c>
      <c r="AG17" s="39">
        <v>8062</v>
      </c>
      <c r="AH17" s="39">
        <v>8062</v>
      </c>
      <c r="AI17" s="39">
        <v>8062</v>
      </c>
      <c r="AJ17" s="40">
        <f>SUM(AF17:AI17)+8062</f>
        <v>96744</v>
      </c>
      <c r="AK17" s="1" t="s">
        <v>81</v>
      </c>
    </row>
    <row r="18" spans="1:37" ht="44.25" customHeight="1">
      <c r="A18" s="25"/>
      <c r="B18" s="24"/>
      <c r="C18" s="34" t="s">
        <v>29</v>
      </c>
      <c r="D18" s="15" t="s">
        <v>34</v>
      </c>
      <c r="E18" s="15" t="s">
        <v>40</v>
      </c>
      <c r="F18" s="15" t="s">
        <v>33</v>
      </c>
      <c r="G18" s="23" t="s">
        <v>30</v>
      </c>
      <c r="H18" s="17" t="s">
        <v>31</v>
      </c>
      <c r="I18" s="3" t="s">
        <v>42</v>
      </c>
      <c r="J18" s="39">
        <v>8062</v>
      </c>
      <c r="K18" s="39"/>
      <c r="L18" s="39"/>
      <c r="M18" s="39">
        <v>8062</v>
      </c>
      <c r="N18" s="39">
        <v>8062</v>
      </c>
      <c r="O18" s="39"/>
      <c r="P18" s="39"/>
      <c r="Q18" s="39"/>
      <c r="R18" s="39"/>
      <c r="S18" s="39"/>
      <c r="T18" s="39"/>
      <c r="U18" s="39"/>
      <c r="V18" s="40">
        <f>SUM(J18:U18)+8062</f>
        <v>32248</v>
      </c>
      <c r="W18" s="39"/>
      <c r="X18" s="39"/>
      <c r="Y18" s="39"/>
      <c r="Z18" s="39"/>
      <c r="AA18" s="39"/>
      <c r="AB18" s="41">
        <v>8062</v>
      </c>
      <c r="AC18" s="41">
        <v>8062</v>
      </c>
      <c r="AD18" s="41"/>
      <c r="AE18" s="41">
        <v>8062</v>
      </c>
      <c r="AF18" s="40">
        <f>SUM(V18:AE18)+8062</f>
        <v>64496</v>
      </c>
      <c r="AG18" s="39">
        <v>8062</v>
      </c>
      <c r="AH18" s="39">
        <v>8062</v>
      </c>
      <c r="AI18" s="39">
        <v>8062</v>
      </c>
      <c r="AJ18" s="40">
        <f>SUM(AF18:AI18)+8062</f>
        <v>96744</v>
      </c>
      <c r="AK18" s="1" t="s">
        <v>81</v>
      </c>
    </row>
    <row r="19" spans="1:37" ht="39.75" customHeight="1">
      <c r="A19" s="16"/>
      <c r="B19" s="14"/>
      <c r="C19" s="34" t="s">
        <v>52</v>
      </c>
      <c r="D19" s="15" t="s">
        <v>78</v>
      </c>
      <c r="E19" s="38">
        <v>10000</v>
      </c>
      <c r="F19" s="15" t="s">
        <v>79</v>
      </c>
      <c r="G19" s="23" t="s">
        <v>30</v>
      </c>
      <c r="H19" s="17" t="s">
        <v>80</v>
      </c>
      <c r="I19" s="3" t="s">
        <v>77</v>
      </c>
      <c r="J19" s="39">
        <v>825</v>
      </c>
      <c r="K19" s="39"/>
      <c r="L19" s="39"/>
      <c r="M19" s="39">
        <v>825</v>
      </c>
      <c r="N19" s="39">
        <v>825</v>
      </c>
      <c r="O19" s="39"/>
      <c r="P19" s="39"/>
      <c r="Q19" s="39"/>
      <c r="R19" s="39"/>
      <c r="S19" s="39"/>
      <c r="T19" s="39"/>
      <c r="U19" s="39"/>
      <c r="V19" s="40">
        <f>SUM(J19:U19)+825</f>
        <v>3300</v>
      </c>
      <c r="W19" s="39"/>
      <c r="X19" s="39"/>
      <c r="Y19" s="39"/>
      <c r="Z19" s="39"/>
      <c r="AA19" s="39"/>
      <c r="AB19" s="42">
        <v>875</v>
      </c>
      <c r="AC19" s="42">
        <v>875</v>
      </c>
      <c r="AD19" s="42"/>
      <c r="AE19" s="42">
        <v>875</v>
      </c>
      <c r="AF19" s="40">
        <f>SUM(V19:AE19)+875</f>
        <v>6800</v>
      </c>
      <c r="AG19" s="39">
        <v>775</v>
      </c>
      <c r="AH19" s="39">
        <v>800</v>
      </c>
      <c r="AI19" s="39">
        <v>800</v>
      </c>
      <c r="AJ19" s="40">
        <f>SUM(AF19:AI19)+825</f>
        <v>10000</v>
      </c>
      <c r="AK19" s="1" t="s">
        <v>82</v>
      </c>
    </row>
    <row r="20" spans="1:37" ht="45" customHeight="1">
      <c r="A20" s="25" t="s">
        <v>43</v>
      </c>
      <c r="B20" s="24" t="s">
        <v>21</v>
      </c>
      <c r="C20" s="28" t="s">
        <v>44</v>
      </c>
      <c r="D20" s="15" t="s">
        <v>32</v>
      </c>
      <c r="E20" s="23">
        <v>2</v>
      </c>
      <c r="F20" s="15" t="s">
        <v>33</v>
      </c>
      <c r="G20" s="15" t="s">
        <v>30</v>
      </c>
      <c r="H20" s="17" t="s">
        <v>31</v>
      </c>
      <c r="I20" s="3" t="s">
        <v>42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43">
        <v>1</v>
      </c>
      <c r="AG20" s="8"/>
      <c r="AH20" s="8"/>
      <c r="AI20" s="39"/>
      <c r="AJ20" s="44">
        <v>2</v>
      </c>
      <c r="AK20" s="1" t="s">
        <v>81</v>
      </c>
    </row>
    <row r="21" spans="1:37" ht="45" customHeight="1">
      <c r="A21" s="25"/>
      <c r="B21" s="24"/>
      <c r="C21" s="26" t="s">
        <v>45</v>
      </c>
      <c r="D21" s="15" t="s">
        <v>32</v>
      </c>
      <c r="E21" s="23">
        <v>1</v>
      </c>
      <c r="F21" s="15" t="s">
        <v>33</v>
      </c>
      <c r="G21" s="15" t="s">
        <v>30</v>
      </c>
      <c r="H21" s="19" t="s">
        <v>31</v>
      </c>
      <c r="I21" s="3" t="s">
        <v>42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43">
        <v>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9"/>
      <c r="AJ21" s="39"/>
      <c r="AK21" s="1" t="s">
        <v>81</v>
      </c>
    </row>
    <row r="22" spans="1:37" ht="38.25" customHeight="1">
      <c r="A22" s="25"/>
      <c r="B22" s="24"/>
      <c r="C22" s="26" t="s">
        <v>46</v>
      </c>
      <c r="D22" s="15" t="s">
        <v>32</v>
      </c>
      <c r="E22" s="23">
        <v>6</v>
      </c>
      <c r="F22" s="15" t="s">
        <v>33</v>
      </c>
      <c r="G22" s="15" t="s">
        <v>30</v>
      </c>
      <c r="H22" s="19" t="s">
        <v>31</v>
      </c>
      <c r="I22" s="3" t="s">
        <v>42</v>
      </c>
      <c r="J22" s="8"/>
      <c r="K22" s="8"/>
      <c r="L22" s="8"/>
      <c r="M22" s="8">
        <v>1</v>
      </c>
      <c r="N22" s="8">
        <v>1</v>
      </c>
      <c r="O22" s="8"/>
      <c r="P22" s="8"/>
      <c r="Q22" s="8"/>
      <c r="R22" s="8"/>
      <c r="S22" s="8"/>
      <c r="T22" s="8"/>
      <c r="U22" s="8"/>
      <c r="V22" s="43">
        <f>SUM(J22:U22)</f>
        <v>2</v>
      </c>
      <c r="W22" s="8"/>
      <c r="X22" s="8"/>
      <c r="Y22" s="8"/>
      <c r="Z22" s="8"/>
      <c r="AA22" s="8"/>
      <c r="AB22" s="8">
        <v>1</v>
      </c>
      <c r="AC22" s="8">
        <v>1</v>
      </c>
      <c r="AD22" s="8"/>
      <c r="AF22" s="43">
        <f>SUM(V22:AD22)</f>
        <v>4</v>
      </c>
      <c r="AG22" s="8">
        <v>1</v>
      </c>
      <c r="AH22" s="8">
        <v>1</v>
      </c>
      <c r="AI22" s="39"/>
      <c r="AJ22" s="44">
        <f>SUM(AF22:AI22)</f>
        <v>6</v>
      </c>
      <c r="AK22" s="1" t="s">
        <v>81</v>
      </c>
    </row>
    <row r="23" spans="1:37" ht="45" customHeight="1">
      <c r="A23" s="25"/>
      <c r="B23" s="24"/>
      <c r="C23" s="26" t="s">
        <v>47</v>
      </c>
      <c r="D23" s="15" t="s">
        <v>32</v>
      </c>
      <c r="E23" s="23">
        <v>85</v>
      </c>
      <c r="F23" s="15" t="s">
        <v>33</v>
      </c>
      <c r="G23" s="15" t="s">
        <v>30</v>
      </c>
      <c r="H23" s="19" t="s">
        <v>31</v>
      </c>
      <c r="I23" s="3" t="s">
        <v>42</v>
      </c>
      <c r="J23" s="8">
        <v>2</v>
      </c>
      <c r="K23" s="8"/>
      <c r="L23" s="8"/>
      <c r="M23" s="8">
        <v>5</v>
      </c>
      <c r="N23" s="8">
        <v>7</v>
      </c>
      <c r="O23" s="8"/>
      <c r="P23" s="8"/>
      <c r="Q23" s="8"/>
      <c r="R23" s="8"/>
      <c r="S23" s="8"/>
      <c r="T23" s="8"/>
      <c r="U23" s="8"/>
      <c r="V23" s="43">
        <f>SUM(J23:U23)+6</f>
        <v>20</v>
      </c>
      <c r="W23" s="8"/>
      <c r="X23" s="8"/>
      <c r="Y23" s="8"/>
      <c r="Z23" s="8"/>
      <c r="AA23" s="8"/>
      <c r="AB23" s="8">
        <v>12</v>
      </c>
      <c r="AC23" s="8">
        <v>6</v>
      </c>
      <c r="AD23" s="8"/>
      <c r="AE23" s="8">
        <v>9</v>
      </c>
      <c r="AF23" s="43">
        <f>SUM(V23:AE23)+7</f>
        <v>54</v>
      </c>
      <c r="AG23" s="8">
        <v>12</v>
      </c>
      <c r="AH23" s="8">
        <v>9</v>
      </c>
      <c r="AI23" s="39">
        <v>10</v>
      </c>
      <c r="AJ23" s="44">
        <f>SUM(AF23:AI23)</f>
        <v>85</v>
      </c>
      <c r="AK23" s="1" t="s">
        <v>81</v>
      </c>
    </row>
    <row r="24" spans="1:37" ht="50.25" customHeight="1">
      <c r="A24" s="25"/>
      <c r="B24" s="24"/>
      <c r="C24" s="26" t="s">
        <v>48</v>
      </c>
      <c r="D24" s="15" t="s">
        <v>32</v>
      </c>
      <c r="E24" s="23">
        <v>50</v>
      </c>
      <c r="F24" s="15" t="s">
        <v>33</v>
      </c>
      <c r="G24" s="15" t="s">
        <v>30</v>
      </c>
      <c r="H24" s="19" t="s">
        <v>31</v>
      </c>
      <c r="I24" s="3" t="s">
        <v>42</v>
      </c>
      <c r="J24" s="8">
        <v>4</v>
      </c>
      <c r="K24" s="8"/>
      <c r="L24" s="8"/>
      <c r="M24" s="8">
        <v>4</v>
      </c>
      <c r="N24" s="8">
        <v>4</v>
      </c>
      <c r="O24" s="8"/>
      <c r="P24" s="8"/>
      <c r="Q24" s="8"/>
      <c r="R24" s="8"/>
      <c r="S24" s="8"/>
      <c r="T24" s="8"/>
      <c r="U24" s="8"/>
      <c r="V24" s="43">
        <f>SUM(J24:U24)</f>
        <v>12</v>
      </c>
      <c r="W24" s="8"/>
      <c r="X24" s="8"/>
      <c r="Y24" s="8"/>
      <c r="Z24" s="8"/>
      <c r="AA24" s="8"/>
      <c r="AB24" s="8">
        <v>5</v>
      </c>
      <c r="AC24" s="8">
        <v>4</v>
      </c>
      <c r="AD24" s="8"/>
      <c r="AE24" s="8">
        <v>3</v>
      </c>
      <c r="AF24" s="43">
        <f>SUM(V24:AE24)+5</f>
        <v>29</v>
      </c>
      <c r="AG24" s="8">
        <v>6</v>
      </c>
      <c r="AH24" s="8">
        <v>5</v>
      </c>
      <c r="AI24" s="39">
        <v>8</v>
      </c>
      <c r="AJ24" s="44">
        <f>SUM(AF24:AI24)+2</f>
        <v>50</v>
      </c>
      <c r="AK24" s="1" t="s">
        <v>81</v>
      </c>
    </row>
    <row r="25" spans="1:37" ht="50.25" customHeight="1">
      <c r="A25" s="25"/>
      <c r="B25" s="24"/>
      <c r="C25" s="26" t="s">
        <v>49</v>
      </c>
      <c r="D25" s="15" t="s">
        <v>32</v>
      </c>
      <c r="E25" s="23">
        <v>20</v>
      </c>
      <c r="F25" s="15" t="s">
        <v>33</v>
      </c>
      <c r="G25" s="15" t="s">
        <v>30</v>
      </c>
      <c r="H25" s="19" t="s">
        <v>31</v>
      </c>
      <c r="I25" s="3" t="s">
        <v>42</v>
      </c>
      <c r="J25" s="8"/>
      <c r="K25" s="8"/>
      <c r="L25" s="8"/>
      <c r="M25" s="8">
        <v>3</v>
      </c>
      <c r="N25" s="8">
        <v>1</v>
      </c>
      <c r="O25" s="8"/>
      <c r="P25" s="8"/>
      <c r="Q25" s="8"/>
      <c r="R25" s="8"/>
      <c r="S25" s="8"/>
      <c r="T25" s="8"/>
      <c r="U25" s="8"/>
      <c r="V25" s="43">
        <f>SUM(M25:U25)</f>
        <v>4</v>
      </c>
      <c r="W25" s="8"/>
      <c r="X25" s="8"/>
      <c r="Y25" s="8"/>
      <c r="Z25" s="8"/>
      <c r="AA25" s="8"/>
      <c r="AB25" s="8">
        <v>2</v>
      </c>
      <c r="AC25" s="8">
        <v>3</v>
      </c>
      <c r="AD25" s="8"/>
      <c r="AE25" s="8">
        <v>2</v>
      </c>
      <c r="AF25" s="43">
        <f>SUM(V25:AE25)</f>
        <v>11</v>
      </c>
      <c r="AG25" s="8">
        <v>4</v>
      </c>
      <c r="AH25" s="8">
        <v>1</v>
      </c>
      <c r="AI25" s="39">
        <v>1</v>
      </c>
      <c r="AJ25" s="44">
        <f>SUM(AF25:AI25)+3</f>
        <v>20</v>
      </c>
      <c r="AK25" s="1" t="s">
        <v>81</v>
      </c>
    </row>
    <row r="26" spans="1:37" ht="50.25" customHeight="1">
      <c r="A26" s="25"/>
      <c r="B26" s="24"/>
      <c r="C26" s="26" t="s">
        <v>50</v>
      </c>
      <c r="D26" s="15" t="s">
        <v>32</v>
      </c>
      <c r="E26" s="23">
        <v>20</v>
      </c>
      <c r="F26" s="15" t="s">
        <v>33</v>
      </c>
      <c r="G26" s="15" t="s">
        <v>30</v>
      </c>
      <c r="H26" s="19" t="s">
        <v>31</v>
      </c>
      <c r="I26" s="3" t="s">
        <v>42</v>
      </c>
      <c r="J26" s="8"/>
      <c r="K26" s="8"/>
      <c r="L26" s="8"/>
      <c r="M26" s="8">
        <v>3</v>
      </c>
      <c r="N26" s="8">
        <v>1</v>
      </c>
      <c r="O26" s="8"/>
      <c r="P26" s="8"/>
      <c r="Q26" s="8"/>
      <c r="R26" s="8"/>
      <c r="S26" s="8"/>
      <c r="T26" s="8"/>
      <c r="U26" s="8"/>
      <c r="V26" s="43">
        <f>SUM(M26:U26)</f>
        <v>4</v>
      </c>
      <c r="W26" s="8"/>
      <c r="X26" s="8"/>
      <c r="Y26" s="8"/>
      <c r="Z26" s="8"/>
      <c r="AA26" s="8"/>
      <c r="AB26" s="8">
        <v>2</v>
      </c>
      <c r="AC26" s="8">
        <v>3</v>
      </c>
      <c r="AD26" s="8"/>
      <c r="AE26" s="8">
        <v>2</v>
      </c>
      <c r="AF26" s="43">
        <f>SUM(V26:AE26)</f>
        <v>11</v>
      </c>
      <c r="AG26" s="8">
        <v>4</v>
      </c>
      <c r="AH26" s="8">
        <v>1</v>
      </c>
      <c r="AI26" s="39">
        <v>1</v>
      </c>
      <c r="AJ26" s="44">
        <f>SUM(AF26:AI26)+3</f>
        <v>20</v>
      </c>
      <c r="AK26" s="1" t="s">
        <v>81</v>
      </c>
    </row>
    <row r="27" spans="1:37" ht="50.25" customHeight="1">
      <c r="A27" s="25"/>
      <c r="B27" s="24"/>
      <c r="C27" s="26" t="s">
        <v>51</v>
      </c>
      <c r="D27" s="15" t="s">
        <v>32</v>
      </c>
      <c r="E27" s="23">
        <v>100</v>
      </c>
      <c r="F27" s="15" t="s">
        <v>33</v>
      </c>
      <c r="G27" s="15" t="s">
        <v>30</v>
      </c>
      <c r="H27" s="19" t="s">
        <v>31</v>
      </c>
      <c r="I27" s="3" t="s">
        <v>42</v>
      </c>
      <c r="J27" s="8">
        <v>2</v>
      </c>
      <c r="K27" s="8"/>
      <c r="L27" s="8"/>
      <c r="M27" s="8">
        <v>6</v>
      </c>
      <c r="N27" s="8">
        <v>8</v>
      </c>
      <c r="O27" s="8"/>
      <c r="P27" s="8"/>
      <c r="Q27" s="8"/>
      <c r="R27" s="8"/>
      <c r="S27" s="8"/>
      <c r="T27" s="8"/>
      <c r="U27" s="8"/>
      <c r="V27" s="43">
        <f>SUM(J27:U27)+9</f>
        <v>25</v>
      </c>
      <c r="W27" s="8"/>
      <c r="X27" s="8"/>
      <c r="Y27" s="8"/>
      <c r="Z27" s="8"/>
      <c r="AA27" s="8"/>
      <c r="AB27" s="8">
        <v>12</v>
      </c>
      <c r="AC27" s="8">
        <v>6</v>
      </c>
      <c r="AD27" s="8"/>
      <c r="AE27" s="8">
        <v>9</v>
      </c>
      <c r="AF27" s="43">
        <f>SUM(V27:AE27)+7</f>
        <v>59</v>
      </c>
      <c r="AG27" s="8">
        <v>12</v>
      </c>
      <c r="AH27" s="8">
        <v>9</v>
      </c>
      <c r="AI27" s="39">
        <v>10</v>
      </c>
      <c r="AJ27" s="44">
        <f>SUM(AF27:AI27)+10</f>
        <v>100</v>
      </c>
      <c r="AK27" s="1" t="s">
        <v>81</v>
      </c>
    </row>
    <row r="28" spans="1:37" ht="44.25" customHeight="1">
      <c r="A28" s="80" t="s">
        <v>24</v>
      </c>
      <c r="B28" s="82" t="s">
        <v>59</v>
      </c>
      <c r="C28" s="107" t="s">
        <v>58</v>
      </c>
      <c r="D28" s="109" t="s">
        <v>32</v>
      </c>
      <c r="E28" s="111" t="s">
        <v>65</v>
      </c>
      <c r="F28" s="111" t="s">
        <v>60</v>
      </c>
      <c r="G28" s="78" t="s">
        <v>30</v>
      </c>
      <c r="H28" s="20" t="s">
        <v>62</v>
      </c>
      <c r="I28" s="1" t="s">
        <v>61</v>
      </c>
      <c r="J28" s="8">
        <v>4</v>
      </c>
      <c r="K28" s="8"/>
      <c r="L28" s="8"/>
      <c r="M28" s="8">
        <v>5</v>
      </c>
      <c r="N28" s="8">
        <v>4</v>
      </c>
      <c r="O28" s="8"/>
      <c r="P28" s="8"/>
      <c r="Q28" s="8"/>
      <c r="R28" s="8"/>
      <c r="S28" s="8"/>
      <c r="T28" s="8"/>
      <c r="U28" s="8"/>
      <c r="V28" s="43">
        <f>SUM(J28:U28)</f>
        <v>13</v>
      </c>
      <c r="W28" s="8"/>
      <c r="X28" s="8"/>
      <c r="Y28" s="8"/>
      <c r="Z28" s="8"/>
      <c r="AA28" s="8"/>
      <c r="AB28" s="8">
        <v>5</v>
      </c>
      <c r="AC28" s="8">
        <v>4</v>
      </c>
      <c r="AD28" s="8"/>
      <c r="AE28" s="8">
        <v>7</v>
      </c>
      <c r="AF28" s="43">
        <f>SUM(V28:AE28)+5</f>
        <v>34</v>
      </c>
      <c r="AG28" s="8">
        <v>6</v>
      </c>
      <c r="AH28" s="8">
        <v>5</v>
      </c>
      <c r="AI28" s="39">
        <v>8</v>
      </c>
      <c r="AJ28" s="44">
        <f>SUM(AF28:AI28)+7</f>
        <v>60</v>
      </c>
      <c r="AK28" s="1" t="s">
        <v>81</v>
      </c>
    </row>
    <row r="29" spans="1:37" ht="33" customHeight="1" hidden="1">
      <c r="A29" s="105"/>
      <c r="B29" s="106"/>
      <c r="C29" s="108"/>
      <c r="D29" s="110"/>
      <c r="E29" s="112"/>
      <c r="F29" s="112"/>
      <c r="G29" s="79"/>
      <c r="H29" s="18"/>
      <c r="I29" s="1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6"/>
    </row>
    <row r="30" spans="1:37" ht="51" customHeight="1">
      <c r="A30" s="29"/>
      <c r="B30" s="35"/>
      <c r="C30" s="36" t="s">
        <v>54</v>
      </c>
      <c r="D30" s="28" t="s">
        <v>63</v>
      </c>
      <c r="E30" s="27" t="s">
        <v>64</v>
      </c>
      <c r="F30" s="27" t="s">
        <v>66</v>
      </c>
      <c r="G30" s="37" t="s">
        <v>30</v>
      </c>
      <c r="H30" s="18" t="s">
        <v>73</v>
      </c>
      <c r="I30" s="1" t="s">
        <v>61</v>
      </c>
      <c r="J30" s="39">
        <v>10000</v>
      </c>
      <c r="K30" s="39"/>
      <c r="L30" s="39"/>
      <c r="M30" s="39">
        <v>7500</v>
      </c>
      <c r="N30" s="39">
        <v>9000</v>
      </c>
      <c r="O30" s="39"/>
      <c r="P30" s="39"/>
      <c r="Q30" s="39"/>
      <c r="R30" s="39"/>
      <c r="S30" s="39"/>
      <c r="T30" s="39"/>
      <c r="U30" s="39"/>
      <c r="V30" s="40">
        <f>SUM(J30:U30)+15000</f>
        <v>41500</v>
      </c>
      <c r="W30" s="39"/>
      <c r="X30" s="39"/>
      <c r="Y30" s="39"/>
      <c r="Z30" s="39"/>
      <c r="AA30" s="39"/>
      <c r="AB30" s="41">
        <v>12000</v>
      </c>
      <c r="AC30" s="41">
        <v>15000</v>
      </c>
      <c r="AD30" s="41"/>
      <c r="AE30" s="41">
        <v>20000</v>
      </c>
      <c r="AF30" s="40">
        <f>SUM(V30:AE30)+16000</f>
        <v>104500</v>
      </c>
      <c r="AG30" s="39">
        <v>17000</v>
      </c>
      <c r="AH30" s="39">
        <v>9638</v>
      </c>
      <c r="AI30" s="39">
        <v>10800</v>
      </c>
      <c r="AJ30" s="40">
        <f>SUM(AF30:AI30)+8062</f>
        <v>150000</v>
      </c>
      <c r="AK30" s="1" t="s">
        <v>81</v>
      </c>
    </row>
    <row r="31" spans="1:37" ht="59.25" customHeight="1">
      <c r="A31" s="29"/>
      <c r="B31" s="35"/>
      <c r="C31" s="36" t="s">
        <v>55</v>
      </c>
      <c r="D31" s="28" t="s">
        <v>67</v>
      </c>
      <c r="E31" s="27">
        <v>32</v>
      </c>
      <c r="F31" s="27" t="s">
        <v>66</v>
      </c>
      <c r="G31" s="37" t="s">
        <v>30</v>
      </c>
      <c r="H31" s="18" t="s">
        <v>73</v>
      </c>
      <c r="I31" s="19" t="s">
        <v>61</v>
      </c>
      <c r="J31" s="8"/>
      <c r="K31" s="8"/>
      <c r="L31" s="8"/>
      <c r="M31" s="8">
        <v>6</v>
      </c>
      <c r="N31" s="8">
        <v>6</v>
      </c>
      <c r="O31" s="8"/>
      <c r="P31" s="8"/>
      <c r="Q31" s="8"/>
      <c r="R31" s="8"/>
      <c r="S31" s="8"/>
      <c r="T31" s="8"/>
      <c r="U31" s="8"/>
      <c r="V31" s="43">
        <f>SUM(M31:U31)</f>
        <v>12</v>
      </c>
      <c r="W31" s="8"/>
      <c r="X31" s="8"/>
      <c r="Y31" s="8"/>
      <c r="Z31" s="8"/>
      <c r="AA31" s="8"/>
      <c r="AB31" s="8">
        <v>2</v>
      </c>
      <c r="AC31" s="8">
        <v>5</v>
      </c>
      <c r="AD31" s="8"/>
      <c r="AE31" s="8">
        <v>4</v>
      </c>
      <c r="AF31" s="43">
        <f>SUM(V31:AE31)</f>
        <v>23</v>
      </c>
      <c r="AG31" s="8">
        <v>4</v>
      </c>
      <c r="AH31" s="8">
        <v>1</v>
      </c>
      <c r="AI31" s="39">
        <v>1</v>
      </c>
      <c r="AJ31" s="44">
        <f>SUM(AF31:AI31)+3</f>
        <v>32</v>
      </c>
      <c r="AK31" s="1" t="s">
        <v>81</v>
      </c>
    </row>
    <row r="32" spans="1:37" ht="33" customHeight="1">
      <c r="A32" s="29"/>
      <c r="B32" s="35"/>
      <c r="C32" s="36" t="s">
        <v>56</v>
      </c>
      <c r="D32" s="28" t="s">
        <v>68</v>
      </c>
      <c r="E32" s="27">
        <v>12</v>
      </c>
      <c r="F32" s="27" t="s">
        <v>69</v>
      </c>
      <c r="G32" s="37" t="s">
        <v>30</v>
      </c>
      <c r="H32" s="18" t="s">
        <v>76</v>
      </c>
      <c r="I32" s="19" t="s">
        <v>61</v>
      </c>
      <c r="J32" s="8"/>
      <c r="K32" s="8"/>
      <c r="L32" s="8"/>
      <c r="M32" s="8">
        <v>2</v>
      </c>
      <c r="N32" s="8">
        <v>2</v>
      </c>
      <c r="O32" s="8"/>
      <c r="P32" s="8"/>
      <c r="Q32" s="8"/>
      <c r="R32" s="8"/>
      <c r="S32" s="8"/>
      <c r="T32" s="8"/>
      <c r="U32" s="8"/>
      <c r="V32" s="43">
        <f>SUM(J32:U32)</f>
        <v>4</v>
      </c>
      <c r="W32" s="8"/>
      <c r="X32" s="8"/>
      <c r="Y32" s="8"/>
      <c r="Z32" s="8"/>
      <c r="AA32" s="8"/>
      <c r="AB32" s="8">
        <v>2</v>
      </c>
      <c r="AC32" s="8">
        <v>2</v>
      </c>
      <c r="AD32" s="8"/>
      <c r="AF32" s="43">
        <f>SUM(V32:AD32)</f>
        <v>8</v>
      </c>
      <c r="AG32" s="8">
        <v>2</v>
      </c>
      <c r="AH32" s="8">
        <v>2</v>
      </c>
      <c r="AI32" s="39"/>
      <c r="AJ32" s="44">
        <f>SUM(AF32:AI32)</f>
        <v>12</v>
      </c>
      <c r="AK32" s="1" t="s">
        <v>84</v>
      </c>
    </row>
    <row r="33" spans="1:37" ht="50.25" customHeight="1">
      <c r="A33" s="29"/>
      <c r="B33" s="35"/>
      <c r="C33" s="36" t="s">
        <v>57</v>
      </c>
      <c r="D33" s="28" t="s">
        <v>70</v>
      </c>
      <c r="E33" s="27">
        <v>20000</v>
      </c>
      <c r="F33" s="27" t="s">
        <v>71</v>
      </c>
      <c r="G33" s="37" t="s">
        <v>30</v>
      </c>
      <c r="H33" s="18" t="s">
        <v>75</v>
      </c>
      <c r="I33" s="19" t="s">
        <v>61</v>
      </c>
      <c r="J33" s="39">
        <v>1500</v>
      </c>
      <c r="K33" s="39"/>
      <c r="L33" s="39"/>
      <c r="M33" s="39">
        <v>2000</v>
      </c>
      <c r="N33" s="39">
        <v>1200</v>
      </c>
      <c r="O33" s="39"/>
      <c r="P33" s="39"/>
      <c r="Q33" s="39"/>
      <c r="R33" s="39"/>
      <c r="S33" s="39"/>
      <c r="T33" s="39"/>
      <c r="U33" s="39"/>
      <c r="V33" s="40">
        <f>SUM(J33:U33)+825</f>
        <v>5525</v>
      </c>
      <c r="W33" s="39"/>
      <c r="X33" s="39"/>
      <c r="Y33" s="39"/>
      <c r="Z33" s="39"/>
      <c r="AA33" s="39"/>
      <c r="AB33" s="42">
        <v>1100</v>
      </c>
      <c r="AC33" s="42">
        <v>1000</v>
      </c>
      <c r="AD33" s="42"/>
      <c r="AE33" s="42">
        <v>900</v>
      </c>
      <c r="AF33" s="40">
        <f>SUM(V33:AE33)+2000</f>
        <v>10525</v>
      </c>
      <c r="AG33" s="39">
        <v>2000</v>
      </c>
      <c r="AH33" s="39">
        <v>2000</v>
      </c>
      <c r="AI33" s="39">
        <v>2000</v>
      </c>
      <c r="AJ33" s="40">
        <f>SUM(AF33:AI33)+3475</f>
        <v>20000</v>
      </c>
      <c r="AK33" s="1" t="s">
        <v>81</v>
      </c>
    </row>
    <row r="34" spans="1:37" ht="39" customHeight="1">
      <c r="A34" s="87"/>
      <c r="B34" s="90"/>
      <c r="C34" s="93" t="s">
        <v>53</v>
      </c>
      <c r="D34" s="96" t="s">
        <v>72</v>
      </c>
      <c r="E34" s="99">
        <v>14000</v>
      </c>
      <c r="F34" s="102" t="s">
        <v>66</v>
      </c>
      <c r="G34" s="84" t="s">
        <v>30</v>
      </c>
      <c r="H34" s="19" t="s">
        <v>74</v>
      </c>
      <c r="I34" s="19" t="s">
        <v>61</v>
      </c>
      <c r="J34" s="39">
        <v>1000</v>
      </c>
      <c r="K34" s="39"/>
      <c r="L34" s="39"/>
      <c r="M34" s="39">
        <v>1000</v>
      </c>
      <c r="N34" s="39">
        <v>1000</v>
      </c>
      <c r="O34" s="39"/>
      <c r="P34" s="39"/>
      <c r="Q34" s="39"/>
      <c r="R34" s="39"/>
      <c r="S34" s="39"/>
      <c r="T34" s="39"/>
      <c r="U34" s="39"/>
      <c r="V34" s="40">
        <f>SUM(J34:U34)+1000</f>
        <v>4000</v>
      </c>
      <c r="W34" s="39"/>
      <c r="X34" s="39"/>
      <c r="Y34" s="39"/>
      <c r="Z34" s="39"/>
      <c r="AA34" s="39"/>
      <c r="AB34" s="42">
        <v>1000</v>
      </c>
      <c r="AC34" s="42">
        <v>1000</v>
      </c>
      <c r="AD34" s="42"/>
      <c r="AE34" s="42">
        <v>1000</v>
      </c>
      <c r="AF34" s="40">
        <f>SUM(V34:AE34)+875</f>
        <v>7875</v>
      </c>
      <c r="AG34" s="39">
        <v>1625</v>
      </c>
      <c r="AH34" s="39">
        <v>1700</v>
      </c>
      <c r="AI34" s="39">
        <v>1600</v>
      </c>
      <c r="AJ34" s="40">
        <f>SUM(AF34:AI34)+1200</f>
        <v>14000</v>
      </c>
      <c r="AK34" s="1" t="s">
        <v>83</v>
      </c>
    </row>
    <row r="35" spans="1:37" ht="51" customHeight="1">
      <c r="A35" s="88"/>
      <c r="B35" s="91"/>
      <c r="C35" s="94"/>
      <c r="D35" s="97"/>
      <c r="E35" s="100"/>
      <c r="F35" s="103"/>
      <c r="G35" s="85"/>
      <c r="H35" s="19"/>
      <c r="I35" s="1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" t="s">
        <v>81</v>
      </c>
    </row>
    <row r="36" spans="1:37" ht="12.75">
      <c r="A36" s="88"/>
      <c r="B36" s="91"/>
      <c r="C36" s="94"/>
      <c r="D36" s="97"/>
      <c r="E36" s="100"/>
      <c r="F36" s="103"/>
      <c r="G36" s="85"/>
      <c r="H36" s="12"/>
      <c r="I36" s="4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6"/>
    </row>
    <row r="37" spans="1:37" ht="12.75">
      <c r="A37" s="89"/>
      <c r="B37" s="92"/>
      <c r="C37" s="95"/>
      <c r="D37" s="98"/>
      <c r="E37" s="101"/>
      <c r="F37" s="104"/>
      <c r="G37" s="86"/>
      <c r="H37" s="12"/>
      <c r="I37" s="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6"/>
    </row>
    <row r="38" spans="1:8" ht="12.75">
      <c r="A38" s="13"/>
      <c r="C38" s="22"/>
      <c r="H38" s="21"/>
    </row>
    <row r="39" spans="1:3" ht="12.75">
      <c r="A39" s="13"/>
      <c r="C39" s="22"/>
    </row>
  </sheetData>
  <sheetProtection/>
  <mergeCells count="42">
    <mergeCell ref="B1:AK1"/>
    <mergeCell ref="B2:AK2"/>
    <mergeCell ref="A3:AK3"/>
    <mergeCell ref="A4:AK4"/>
    <mergeCell ref="A5:AK5"/>
    <mergeCell ref="J6:AJ6"/>
    <mergeCell ref="A7:A9"/>
    <mergeCell ref="B7:B9"/>
    <mergeCell ref="C7:C9"/>
    <mergeCell ref="D7:D9"/>
    <mergeCell ref="E7:E9"/>
    <mergeCell ref="F7:F9"/>
    <mergeCell ref="I7:I9"/>
    <mergeCell ref="J7:AJ7"/>
    <mergeCell ref="AK7:AK9"/>
    <mergeCell ref="J8:N8"/>
    <mergeCell ref="V8:AC8"/>
    <mergeCell ref="AE8:AG8"/>
    <mergeCell ref="AH8:AJ8"/>
    <mergeCell ref="C10:C12"/>
    <mergeCell ref="D10:D12"/>
    <mergeCell ref="E10:E12"/>
    <mergeCell ref="F10:F12"/>
    <mergeCell ref="G7:G9"/>
    <mergeCell ref="H7:H9"/>
    <mergeCell ref="G10:G12"/>
    <mergeCell ref="A28:A29"/>
    <mergeCell ref="B28:B29"/>
    <mergeCell ref="C28:C29"/>
    <mergeCell ref="D28:D29"/>
    <mergeCell ref="E28:E29"/>
    <mergeCell ref="F28:F29"/>
    <mergeCell ref="G28:G29"/>
    <mergeCell ref="A10:A12"/>
    <mergeCell ref="B10:B12"/>
    <mergeCell ref="G34:G37"/>
    <mergeCell ref="A34:A37"/>
    <mergeCell ref="B34:B37"/>
    <mergeCell ref="C34:C37"/>
    <mergeCell ref="D34:D37"/>
    <mergeCell ref="E34:E37"/>
    <mergeCell ref="F34:F3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82"/>
  <sheetViews>
    <sheetView tabSelected="1" zoomScale="52" zoomScaleNormal="52" workbookViewId="0" topLeftCell="A1">
      <selection activeCell="D28" sqref="D28:D33"/>
    </sheetView>
  </sheetViews>
  <sheetFormatPr defaultColWidth="9.140625" defaultRowHeight="12.75"/>
  <cols>
    <col min="1" max="1" width="37.8515625" style="46" customWidth="1"/>
    <col min="2" max="2" width="36.8515625" style="46" customWidth="1"/>
    <col min="3" max="3" width="41.00390625" style="46" customWidth="1"/>
    <col min="4" max="4" width="35.28125" style="46" customWidth="1"/>
    <col min="5" max="5" width="26.7109375" style="46" customWidth="1"/>
    <col min="6" max="6" width="29.57421875" style="46" customWidth="1"/>
    <col min="7" max="7" width="26.7109375" style="46" customWidth="1"/>
    <col min="8" max="8" width="74.00390625" style="46" customWidth="1"/>
    <col min="9" max="9" width="44.7109375" style="46" customWidth="1"/>
    <col min="10" max="10" width="11.28125" style="46" customWidth="1"/>
    <col min="11" max="11" width="11.421875" style="46" customWidth="1"/>
    <col min="12" max="12" width="10.7109375" style="46" bestFit="1" customWidth="1"/>
    <col min="13" max="13" width="11.8515625" style="46" customWidth="1"/>
    <col min="14" max="14" width="12.7109375" style="46" customWidth="1"/>
    <col min="15" max="17" width="12.421875" style="46" customWidth="1"/>
    <col min="18" max="18" width="12.7109375" style="46" customWidth="1"/>
    <col min="19" max="19" width="12.421875" style="46" customWidth="1"/>
    <col min="20" max="20" width="12.7109375" style="46" customWidth="1"/>
    <col min="21" max="21" width="12.57421875" style="46" bestFit="1" customWidth="1"/>
    <col min="22" max="22" width="45.00390625" style="46" customWidth="1"/>
    <col min="23" max="23" width="1.8515625" style="46" customWidth="1"/>
    <col min="24" max="16384" width="9.140625" style="46" customWidth="1"/>
  </cols>
  <sheetData>
    <row r="1" spans="1:22" ht="46.5" customHeight="1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31.5" customHeight="1">
      <c r="A2" s="155" t="s">
        <v>243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36.75" customHeight="1">
      <c r="A3" s="156" t="s">
        <v>199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8"/>
    </row>
    <row r="4" spans="1:22" ht="35.25" customHeight="1">
      <c r="A4" s="164" t="s">
        <v>114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39" customHeight="1">
      <c r="A5" s="165" t="s">
        <v>157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ht="2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166">
        <v>10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45">
        <v>11</v>
      </c>
    </row>
    <row r="7" spans="1:22" ht="24" customHeight="1" thickBot="1">
      <c r="A7" s="149" t="s">
        <v>16</v>
      </c>
      <c r="B7" s="149" t="s">
        <v>10</v>
      </c>
      <c r="C7" s="149" t="s">
        <v>7</v>
      </c>
      <c r="D7" s="149" t="s">
        <v>8</v>
      </c>
      <c r="E7" s="149" t="s">
        <v>9</v>
      </c>
      <c r="F7" s="149" t="s">
        <v>1</v>
      </c>
      <c r="G7" s="149" t="s">
        <v>12</v>
      </c>
      <c r="H7" s="149" t="s">
        <v>15</v>
      </c>
      <c r="I7" s="140" t="s">
        <v>11</v>
      </c>
      <c r="J7" s="152" t="s">
        <v>0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V7" s="137" t="s">
        <v>2</v>
      </c>
    </row>
    <row r="8" spans="1:22" ht="25.5" customHeight="1" thickBot="1">
      <c r="A8" s="150"/>
      <c r="B8" s="150"/>
      <c r="C8" s="150"/>
      <c r="D8" s="150"/>
      <c r="E8" s="150"/>
      <c r="F8" s="150"/>
      <c r="G8" s="150"/>
      <c r="H8" s="150"/>
      <c r="I8" s="141"/>
      <c r="J8" s="132" t="s">
        <v>3</v>
      </c>
      <c r="K8" s="133"/>
      <c r="L8" s="134"/>
      <c r="M8" s="132" t="s">
        <v>4</v>
      </c>
      <c r="N8" s="133"/>
      <c r="O8" s="134"/>
      <c r="P8" s="132" t="s">
        <v>5</v>
      </c>
      <c r="Q8" s="133"/>
      <c r="R8" s="134"/>
      <c r="S8" s="132" t="s">
        <v>6</v>
      </c>
      <c r="T8" s="133"/>
      <c r="U8" s="134"/>
      <c r="V8" s="138"/>
    </row>
    <row r="9" spans="1:22" ht="20.25" customHeight="1">
      <c r="A9" s="151"/>
      <c r="B9" s="151"/>
      <c r="C9" s="151"/>
      <c r="D9" s="151"/>
      <c r="E9" s="151"/>
      <c r="F9" s="151"/>
      <c r="G9" s="151"/>
      <c r="H9" s="151"/>
      <c r="I9" s="142"/>
      <c r="J9" s="50">
        <v>1</v>
      </c>
      <c r="K9" s="50">
        <v>2</v>
      </c>
      <c r="L9" s="50">
        <v>3</v>
      </c>
      <c r="M9" s="50">
        <v>4</v>
      </c>
      <c r="N9" s="50">
        <v>5</v>
      </c>
      <c r="O9" s="50">
        <v>6</v>
      </c>
      <c r="P9" s="50">
        <v>7</v>
      </c>
      <c r="Q9" s="50">
        <v>8</v>
      </c>
      <c r="R9" s="50">
        <v>9</v>
      </c>
      <c r="S9" s="50">
        <v>10</v>
      </c>
      <c r="T9" s="50">
        <v>11</v>
      </c>
      <c r="U9" s="50">
        <v>12</v>
      </c>
      <c r="V9" s="139"/>
    </row>
    <row r="10" spans="1:22" ht="34.5" customHeight="1">
      <c r="A10" s="171" t="s">
        <v>285</v>
      </c>
      <c r="B10" s="135" t="s">
        <v>247</v>
      </c>
      <c r="C10" s="147" t="s">
        <v>161</v>
      </c>
      <c r="D10" s="130" t="s">
        <v>165</v>
      </c>
      <c r="E10" s="130">
        <v>23</v>
      </c>
      <c r="F10" s="130" t="s">
        <v>172</v>
      </c>
      <c r="G10" s="130" t="s">
        <v>278</v>
      </c>
      <c r="H10" s="69" t="s">
        <v>182</v>
      </c>
      <c r="I10" s="69" t="s">
        <v>132</v>
      </c>
      <c r="J10" s="71">
        <v>1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174" t="s">
        <v>277</v>
      </c>
    </row>
    <row r="11" spans="1:22" ht="34.5" customHeight="1">
      <c r="A11" s="172"/>
      <c r="B11" s="136"/>
      <c r="C11" s="147"/>
      <c r="D11" s="130"/>
      <c r="E11" s="130"/>
      <c r="F11" s="130"/>
      <c r="G11" s="130"/>
      <c r="H11" s="53" t="s">
        <v>183</v>
      </c>
      <c r="I11" s="129" t="s">
        <v>200</v>
      </c>
      <c r="J11" s="59">
        <v>1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74"/>
    </row>
    <row r="12" spans="1:22" ht="34.5" customHeight="1">
      <c r="A12" s="172"/>
      <c r="B12" s="136"/>
      <c r="C12" s="147"/>
      <c r="D12" s="130"/>
      <c r="E12" s="130"/>
      <c r="F12" s="130"/>
      <c r="G12" s="130"/>
      <c r="H12" s="53" t="s">
        <v>184</v>
      </c>
      <c r="I12" s="130"/>
      <c r="J12" s="59">
        <v>1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74"/>
    </row>
    <row r="13" spans="1:22" ht="34.5" customHeight="1">
      <c r="A13" s="172"/>
      <c r="B13" s="136"/>
      <c r="C13" s="147"/>
      <c r="D13" s="130"/>
      <c r="E13" s="130"/>
      <c r="F13" s="130"/>
      <c r="G13" s="130"/>
      <c r="H13" s="53" t="s">
        <v>185</v>
      </c>
      <c r="I13" s="130"/>
      <c r="J13" s="51"/>
      <c r="K13" s="51"/>
      <c r="L13" s="51"/>
      <c r="M13" s="59">
        <v>0.2</v>
      </c>
      <c r="N13" s="59">
        <v>0.2</v>
      </c>
      <c r="O13" s="59">
        <v>0.15</v>
      </c>
      <c r="P13" s="59">
        <v>0.15</v>
      </c>
      <c r="Q13" s="59">
        <v>0.15</v>
      </c>
      <c r="R13" s="59">
        <v>0.15</v>
      </c>
      <c r="S13" s="59"/>
      <c r="T13" s="59"/>
      <c r="U13" s="59"/>
      <c r="V13" s="174"/>
    </row>
    <row r="14" spans="1:22" ht="34.5" customHeight="1">
      <c r="A14" s="172"/>
      <c r="B14" s="136"/>
      <c r="C14" s="148"/>
      <c r="D14" s="131"/>
      <c r="E14" s="131"/>
      <c r="F14" s="131"/>
      <c r="G14" s="131"/>
      <c r="H14" s="53" t="s">
        <v>186</v>
      </c>
      <c r="I14" s="130"/>
      <c r="J14" s="51"/>
      <c r="K14" s="51"/>
      <c r="L14" s="51"/>
      <c r="M14" s="51"/>
      <c r="N14" s="59"/>
      <c r="O14" s="59"/>
      <c r="P14" s="59"/>
      <c r="Q14" s="59"/>
      <c r="R14" s="59"/>
      <c r="S14" s="59">
        <v>0.5</v>
      </c>
      <c r="T14" s="59">
        <v>0.35</v>
      </c>
      <c r="U14" s="59">
        <v>0.15</v>
      </c>
      <c r="V14" s="175"/>
    </row>
    <row r="15" spans="1:22" ht="90" customHeight="1">
      <c r="A15" s="172"/>
      <c r="B15" s="136"/>
      <c r="C15" s="146" t="s">
        <v>162</v>
      </c>
      <c r="D15" s="129" t="s">
        <v>166</v>
      </c>
      <c r="E15" s="129" t="s">
        <v>170</v>
      </c>
      <c r="F15" s="129" t="s">
        <v>172</v>
      </c>
      <c r="G15" s="129" t="s">
        <v>273</v>
      </c>
      <c r="H15" s="53" t="s">
        <v>187</v>
      </c>
      <c r="I15" s="129" t="s">
        <v>200</v>
      </c>
      <c r="J15" s="52">
        <v>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43" t="s">
        <v>203</v>
      </c>
    </row>
    <row r="16" spans="1:22" ht="45" customHeight="1">
      <c r="A16" s="172"/>
      <c r="B16" s="136"/>
      <c r="C16" s="147"/>
      <c r="D16" s="130"/>
      <c r="E16" s="130"/>
      <c r="F16" s="130"/>
      <c r="G16" s="130"/>
      <c r="H16" s="58" t="s">
        <v>188</v>
      </c>
      <c r="I16" s="130"/>
      <c r="J16" s="60">
        <v>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44"/>
    </row>
    <row r="17" spans="1:22" ht="31.5" customHeight="1">
      <c r="A17" s="172"/>
      <c r="B17" s="136"/>
      <c r="C17" s="147"/>
      <c r="D17" s="130"/>
      <c r="E17" s="130"/>
      <c r="F17" s="130"/>
      <c r="G17" s="130"/>
      <c r="H17" s="58" t="s">
        <v>189</v>
      </c>
      <c r="I17" s="130"/>
      <c r="J17" s="60"/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44"/>
    </row>
    <row r="18" spans="1:22" ht="33" customHeight="1">
      <c r="A18" s="172"/>
      <c r="B18" s="136"/>
      <c r="C18" s="147"/>
      <c r="D18" s="130"/>
      <c r="E18" s="130"/>
      <c r="F18" s="130"/>
      <c r="G18" s="130"/>
      <c r="H18" s="58" t="s">
        <v>190</v>
      </c>
      <c r="I18" s="130"/>
      <c r="J18" s="60"/>
      <c r="K18" s="60"/>
      <c r="L18" s="60">
        <v>1</v>
      </c>
      <c r="M18" s="60"/>
      <c r="N18" s="60"/>
      <c r="O18" s="60"/>
      <c r="P18" s="60"/>
      <c r="Q18" s="60"/>
      <c r="R18" s="60"/>
      <c r="S18" s="60"/>
      <c r="T18" s="60"/>
      <c r="U18" s="60"/>
      <c r="V18" s="144"/>
    </row>
    <row r="19" spans="1:22" ht="31.5" customHeight="1">
      <c r="A19" s="172"/>
      <c r="B19" s="136"/>
      <c r="C19" s="147"/>
      <c r="D19" s="130"/>
      <c r="E19" s="130"/>
      <c r="F19" s="130"/>
      <c r="G19" s="130"/>
      <c r="H19" s="58" t="s">
        <v>191</v>
      </c>
      <c r="I19" s="130"/>
      <c r="J19" s="60"/>
      <c r="K19" s="60"/>
      <c r="L19" s="60"/>
      <c r="M19" s="60">
        <v>1</v>
      </c>
      <c r="N19" s="60"/>
      <c r="O19" s="60"/>
      <c r="P19" s="60"/>
      <c r="Q19" s="60"/>
      <c r="R19" s="60"/>
      <c r="S19" s="60"/>
      <c r="T19" s="60"/>
      <c r="U19" s="60"/>
      <c r="V19" s="144"/>
    </row>
    <row r="20" spans="1:22" ht="40.5">
      <c r="A20" s="172"/>
      <c r="B20" s="136"/>
      <c r="C20" s="147"/>
      <c r="D20" s="130"/>
      <c r="E20" s="130"/>
      <c r="F20" s="130"/>
      <c r="G20" s="130"/>
      <c r="H20" s="58" t="s">
        <v>193</v>
      </c>
      <c r="I20" s="130"/>
      <c r="J20" s="60"/>
      <c r="K20" s="60"/>
      <c r="L20" s="60"/>
      <c r="M20" s="60"/>
      <c r="N20" s="60">
        <v>0.2</v>
      </c>
      <c r="O20" s="60">
        <v>0.2</v>
      </c>
      <c r="P20" s="60">
        <v>0.2</v>
      </c>
      <c r="Q20" s="60">
        <v>0.2</v>
      </c>
      <c r="R20" s="60">
        <v>0.2</v>
      </c>
      <c r="S20" s="60"/>
      <c r="T20" s="60"/>
      <c r="U20" s="60"/>
      <c r="V20" s="144"/>
    </row>
    <row r="21" spans="1:22" ht="46.5" customHeight="1">
      <c r="A21" s="172"/>
      <c r="B21" s="136"/>
      <c r="C21" s="147"/>
      <c r="D21" s="130"/>
      <c r="E21" s="130"/>
      <c r="F21" s="130"/>
      <c r="G21" s="130"/>
      <c r="H21" s="53" t="s">
        <v>192</v>
      </c>
      <c r="I21" s="130"/>
      <c r="J21" s="60"/>
      <c r="K21" s="60"/>
      <c r="L21" s="60"/>
      <c r="M21" s="60"/>
      <c r="N21" s="60"/>
      <c r="O21" s="60"/>
      <c r="P21" s="60"/>
      <c r="Q21" s="60"/>
      <c r="R21" s="60"/>
      <c r="S21" s="60">
        <v>0.5</v>
      </c>
      <c r="T21" s="60">
        <v>0.35</v>
      </c>
      <c r="U21" s="60">
        <v>0.15</v>
      </c>
      <c r="V21" s="144"/>
    </row>
    <row r="22" spans="1:22" ht="33" customHeight="1">
      <c r="A22" s="172"/>
      <c r="B22" s="136"/>
      <c r="C22" s="146" t="s">
        <v>280</v>
      </c>
      <c r="D22" s="129" t="s">
        <v>249</v>
      </c>
      <c r="E22" s="129">
        <v>18</v>
      </c>
      <c r="F22" s="129" t="s">
        <v>250</v>
      </c>
      <c r="G22" s="129" t="s">
        <v>272</v>
      </c>
      <c r="H22" s="70" t="s">
        <v>252</v>
      </c>
      <c r="I22" s="129" t="s">
        <v>251</v>
      </c>
      <c r="J22" s="72">
        <v>1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43" t="s">
        <v>279</v>
      </c>
    </row>
    <row r="23" spans="1:22" ht="31.5" customHeight="1">
      <c r="A23" s="172"/>
      <c r="B23" s="136"/>
      <c r="C23" s="147"/>
      <c r="D23" s="130"/>
      <c r="E23" s="130"/>
      <c r="F23" s="130"/>
      <c r="G23" s="130"/>
      <c r="H23" s="70" t="s">
        <v>253</v>
      </c>
      <c r="I23" s="130"/>
      <c r="J23" s="72">
        <v>1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144"/>
    </row>
    <row r="24" spans="1:22" s="73" customFormat="1" ht="31.5" customHeight="1">
      <c r="A24" s="172"/>
      <c r="B24" s="136"/>
      <c r="C24" s="147"/>
      <c r="D24" s="130"/>
      <c r="E24" s="130"/>
      <c r="F24" s="130"/>
      <c r="G24" s="130"/>
      <c r="H24" s="70" t="s">
        <v>257</v>
      </c>
      <c r="I24" s="130"/>
      <c r="J24" s="75">
        <v>0.0555</v>
      </c>
      <c r="K24" s="75">
        <v>0.0555</v>
      </c>
      <c r="L24" s="75">
        <v>0.0555</v>
      </c>
      <c r="M24" s="75">
        <v>0.0555</v>
      </c>
      <c r="N24" s="75">
        <v>0.0555</v>
      </c>
      <c r="O24" s="75">
        <v>0.0555</v>
      </c>
      <c r="P24" s="75">
        <v>0.0555</v>
      </c>
      <c r="Q24" s="75">
        <v>0.0555</v>
      </c>
      <c r="R24" s="75">
        <v>0.0555</v>
      </c>
      <c r="S24" s="74"/>
      <c r="T24" s="74"/>
      <c r="U24" s="74"/>
      <c r="V24" s="144"/>
    </row>
    <row r="25" spans="1:22" ht="31.5" customHeight="1">
      <c r="A25" s="172"/>
      <c r="B25" s="136"/>
      <c r="C25" s="147"/>
      <c r="D25" s="130"/>
      <c r="E25" s="130"/>
      <c r="F25" s="130"/>
      <c r="G25" s="130"/>
      <c r="H25" s="70" t="s">
        <v>254</v>
      </c>
      <c r="I25" s="130"/>
      <c r="J25" s="72">
        <v>1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44"/>
    </row>
    <row r="26" spans="1:22" ht="31.5" customHeight="1">
      <c r="A26" s="172"/>
      <c r="B26" s="136"/>
      <c r="C26" s="147"/>
      <c r="D26" s="130"/>
      <c r="E26" s="130"/>
      <c r="F26" s="130"/>
      <c r="G26" s="130"/>
      <c r="H26" s="70" t="s">
        <v>255</v>
      </c>
      <c r="I26" s="130"/>
      <c r="J26" s="72"/>
      <c r="K26" s="72"/>
      <c r="L26" s="72"/>
      <c r="M26" s="72"/>
      <c r="N26" s="72"/>
      <c r="O26" s="72">
        <v>0.5</v>
      </c>
      <c r="P26" s="72"/>
      <c r="Q26" s="72"/>
      <c r="R26" s="72"/>
      <c r="S26" s="72"/>
      <c r="T26" s="72">
        <v>0.5</v>
      </c>
      <c r="U26" s="72"/>
      <c r="V26" s="144"/>
    </row>
    <row r="27" spans="1:22" ht="60.75" customHeight="1">
      <c r="A27" s="172"/>
      <c r="B27" s="136"/>
      <c r="C27" s="148"/>
      <c r="D27" s="131"/>
      <c r="E27" s="131"/>
      <c r="F27" s="131"/>
      <c r="G27" s="131"/>
      <c r="H27" s="70" t="s">
        <v>256</v>
      </c>
      <c r="I27" s="13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>
        <v>1</v>
      </c>
      <c r="V27" s="145"/>
    </row>
    <row r="28" spans="1:22" ht="45" customHeight="1">
      <c r="A28" s="172"/>
      <c r="B28" s="136"/>
      <c r="C28" s="146" t="s">
        <v>258</v>
      </c>
      <c r="D28" s="129" t="s">
        <v>267</v>
      </c>
      <c r="E28" s="129" t="s">
        <v>268</v>
      </c>
      <c r="F28" s="129" t="s">
        <v>259</v>
      </c>
      <c r="G28" s="129" t="s">
        <v>152</v>
      </c>
      <c r="H28" s="76" t="s">
        <v>260</v>
      </c>
      <c r="I28" s="129" t="s">
        <v>263</v>
      </c>
      <c r="J28" s="77">
        <v>1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43" t="s">
        <v>269</v>
      </c>
    </row>
    <row r="29" spans="1:22" ht="45" customHeight="1">
      <c r="A29" s="172"/>
      <c r="B29" s="136"/>
      <c r="C29" s="147"/>
      <c r="D29" s="130"/>
      <c r="E29" s="130"/>
      <c r="F29" s="130"/>
      <c r="G29" s="130"/>
      <c r="H29" s="76" t="s">
        <v>261</v>
      </c>
      <c r="I29" s="130"/>
      <c r="J29" s="77">
        <v>1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144"/>
    </row>
    <row r="30" spans="1:22" ht="33" customHeight="1">
      <c r="A30" s="172"/>
      <c r="B30" s="136"/>
      <c r="C30" s="147"/>
      <c r="D30" s="130"/>
      <c r="E30" s="130"/>
      <c r="F30" s="130"/>
      <c r="G30" s="130"/>
      <c r="H30" s="76" t="s">
        <v>262</v>
      </c>
      <c r="I30" s="130"/>
      <c r="J30" s="77"/>
      <c r="K30" s="77">
        <v>1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144"/>
    </row>
    <row r="31" spans="1:22" ht="20.25">
      <c r="A31" s="172"/>
      <c r="B31" s="136"/>
      <c r="C31" s="147"/>
      <c r="D31" s="130"/>
      <c r="E31" s="130"/>
      <c r="F31" s="130"/>
      <c r="G31" s="130"/>
      <c r="H31" s="76" t="s">
        <v>264</v>
      </c>
      <c r="I31" s="130"/>
      <c r="J31" s="77"/>
      <c r="K31" s="77"/>
      <c r="L31" s="77">
        <v>0.5</v>
      </c>
      <c r="M31" s="77">
        <v>0.5</v>
      </c>
      <c r="N31" s="77"/>
      <c r="O31" s="77"/>
      <c r="P31" s="77"/>
      <c r="Q31" s="77"/>
      <c r="R31" s="77"/>
      <c r="S31" s="77"/>
      <c r="T31" s="77"/>
      <c r="U31" s="77"/>
      <c r="V31" s="144"/>
    </row>
    <row r="32" spans="1:22" ht="45" customHeight="1">
      <c r="A32" s="172"/>
      <c r="B32" s="136"/>
      <c r="C32" s="147"/>
      <c r="D32" s="130"/>
      <c r="E32" s="130"/>
      <c r="F32" s="130"/>
      <c r="G32" s="130"/>
      <c r="H32" s="76" t="s">
        <v>266</v>
      </c>
      <c r="I32" s="130"/>
      <c r="J32" s="77"/>
      <c r="K32" s="77"/>
      <c r="L32" s="77"/>
      <c r="M32" s="77"/>
      <c r="N32" s="77">
        <v>0.5</v>
      </c>
      <c r="O32" s="77">
        <v>0.5</v>
      </c>
      <c r="P32" s="77"/>
      <c r="Q32" s="77"/>
      <c r="R32" s="77"/>
      <c r="S32" s="77"/>
      <c r="T32" s="77"/>
      <c r="U32" s="77"/>
      <c r="V32" s="144"/>
    </row>
    <row r="33" spans="1:22" ht="46.5" customHeight="1">
      <c r="A33" s="172"/>
      <c r="B33" s="136"/>
      <c r="C33" s="148"/>
      <c r="D33" s="131"/>
      <c r="E33" s="131"/>
      <c r="F33" s="131"/>
      <c r="G33" s="131"/>
      <c r="H33" s="76" t="s">
        <v>265</v>
      </c>
      <c r="I33" s="131"/>
      <c r="J33" s="77"/>
      <c r="K33" s="77"/>
      <c r="L33" s="77"/>
      <c r="M33" s="77"/>
      <c r="N33" s="77"/>
      <c r="O33" s="77"/>
      <c r="P33" s="77">
        <v>0.1667</v>
      </c>
      <c r="Q33" s="77">
        <v>0.17</v>
      </c>
      <c r="R33" s="77">
        <v>0.17</v>
      </c>
      <c r="S33" s="77">
        <v>0.17</v>
      </c>
      <c r="T33" s="77">
        <v>0.17</v>
      </c>
      <c r="U33" s="77">
        <v>0.15</v>
      </c>
      <c r="V33" s="145"/>
    </row>
    <row r="34" spans="1:22" ht="42" customHeight="1">
      <c r="A34" s="172"/>
      <c r="B34" s="136"/>
      <c r="C34" s="146" t="s">
        <v>286</v>
      </c>
      <c r="D34" s="129" t="s">
        <v>134</v>
      </c>
      <c r="E34" s="129" t="s">
        <v>133</v>
      </c>
      <c r="F34" s="129" t="s">
        <v>148</v>
      </c>
      <c r="G34" s="129" t="s">
        <v>270</v>
      </c>
      <c r="H34" s="56" t="s">
        <v>194</v>
      </c>
      <c r="I34" s="129" t="s">
        <v>151</v>
      </c>
      <c r="J34" s="60">
        <v>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143" t="s">
        <v>153</v>
      </c>
    </row>
    <row r="35" spans="1:22" ht="20.25">
      <c r="A35" s="172"/>
      <c r="B35" s="136"/>
      <c r="C35" s="147"/>
      <c r="D35" s="130"/>
      <c r="E35" s="130"/>
      <c r="F35" s="130"/>
      <c r="G35" s="130"/>
      <c r="H35" s="56" t="s">
        <v>123</v>
      </c>
      <c r="I35" s="130"/>
      <c r="J35" s="60"/>
      <c r="K35" s="60">
        <v>1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144"/>
    </row>
    <row r="36" spans="1:22" ht="20.25">
      <c r="A36" s="172"/>
      <c r="B36" s="136"/>
      <c r="C36" s="147"/>
      <c r="D36" s="130"/>
      <c r="E36" s="130"/>
      <c r="F36" s="130"/>
      <c r="G36" s="130"/>
      <c r="H36" s="70"/>
      <c r="I36" s="130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144"/>
    </row>
    <row r="37" spans="1:22" ht="64.5" customHeight="1">
      <c r="A37" s="172"/>
      <c r="B37" s="136"/>
      <c r="C37" s="147"/>
      <c r="D37" s="130"/>
      <c r="E37" s="130"/>
      <c r="F37" s="130"/>
      <c r="G37" s="130"/>
      <c r="H37" s="56" t="s">
        <v>122</v>
      </c>
      <c r="I37" s="130"/>
      <c r="J37" s="60"/>
      <c r="K37" s="60">
        <v>1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44"/>
    </row>
    <row r="38" spans="1:22" ht="30" customHeight="1">
      <c r="A38" s="172"/>
      <c r="B38" s="136"/>
      <c r="C38" s="147"/>
      <c r="D38" s="130"/>
      <c r="E38" s="130"/>
      <c r="F38" s="130"/>
      <c r="G38" s="130"/>
      <c r="H38" s="56" t="s">
        <v>124</v>
      </c>
      <c r="I38" s="130"/>
      <c r="J38" s="60"/>
      <c r="K38" s="60"/>
      <c r="L38" s="60">
        <v>0.1</v>
      </c>
      <c r="M38" s="60">
        <v>0.1</v>
      </c>
      <c r="N38" s="60">
        <v>0.1</v>
      </c>
      <c r="O38" s="60">
        <v>0.1</v>
      </c>
      <c r="P38" s="60">
        <v>0.1</v>
      </c>
      <c r="Q38" s="60">
        <v>0.1</v>
      </c>
      <c r="R38" s="60">
        <v>0.1</v>
      </c>
      <c r="S38" s="60">
        <v>0.1</v>
      </c>
      <c r="T38" s="60">
        <v>0.1</v>
      </c>
      <c r="U38" s="60">
        <v>0.1</v>
      </c>
      <c r="V38" s="144"/>
    </row>
    <row r="39" spans="1:22" ht="30" customHeight="1">
      <c r="A39" s="172"/>
      <c r="B39" s="136"/>
      <c r="C39" s="148"/>
      <c r="D39" s="131"/>
      <c r="E39" s="131"/>
      <c r="F39" s="131"/>
      <c r="G39" s="131"/>
      <c r="H39" s="56" t="s">
        <v>125</v>
      </c>
      <c r="I39" s="131"/>
      <c r="J39" s="60"/>
      <c r="K39" s="60"/>
      <c r="L39" s="60"/>
      <c r="M39" s="60"/>
      <c r="N39" s="60"/>
      <c r="O39" s="60"/>
      <c r="P39" s="60"/>
      <c r="Q39" s="60"/>
      <c r="R39" s="60"/>
      <c r="S39" s="60">
        <v>0.5</v>
      </c>
      <c r="T39" s="60">
        <v>0.35</v>
      </c>
      <c r="U39" s="60">
        <v>0.15</v>
      </c>
      <c r="V39" s="145"/>
    </row>
    <row r="40" spans="1:22" ht="30" customHeight="1">
      <c r="A40" s="172"/>
      <c r="B40" s="136"/>
      <c r="C40" s="146" t="s">
        <v>287</v>
      </c>
      <c r="D40" s="129" t="s">
        <v>149</v>
      </c>
      <c r="E40" s="129" t="s">
        <v>154</v>
      </c>
      <c r="F40" s="129" t="s">
        <v>155</v>
      </c>
      <c r="G40" s="129" t="s">
        <v>271</v>
      </c>
      <c r="H40" s="57" t="s">
        <v>126</v>
      </c>
      <c r="I40" s="129" t="s">
        <v>150</v>
      </c>
      <c r="J40" s="60">
        <v>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43" t="s">
        <v>248</v>
      </c>
    </row>
    <row r="41" spans="1:22" ht="30" customHeight="1">
      <c r="A41" s="172"/>
      <c r="B41" s="136"/>
      <c r="C41" s="147"/>
      <c r="D41" s="130"/>
      <c r="E41" s="130"/>
      <c r="F41" s="130"/>
      <c r="G41" s="130"/>
      <c r="H41" s="57" t="s">
        <v>127</v>
      </c>
      <c r="I41" s="130"/>
      <c r="J41" s="60"/>
      <c r="K41" s="60">
        <v>1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44"/>
    </row>
    <row r="42" spans="1:22" ht="30" customHeight="1">
      <c r="A42" s="172"/>
      <c r="B42" s="136"/>
      <c r="C42" s="147"/>
      <c r="D42" s="130"/>
      <c r="E42" s="130"/>
      <c r="F42" s="130"/>
      <c r="G42" s="130"/>
      <c r="H42" s="57" t="s">
        <v>177</v>
      </c>
      <c r="I42" s="130"/>
      <c r="J42" s="60"/>
      <c r="K42" s="60"/>
      <c r="L42" s="60">
        <v>0.65</v>
      </c>
      <c r="M42" s="60">
        <v>0.35</v>
      </c>
      <c r="N42" s="60"/>
      <c r="O42" s="60"/>
      <c r="P42" s="60"/>
      <c r="Q42" s="60"/>
      <c r="R42" s="60"/>
      <c r="S42" s="60"/>
      <c r="T42" s="60"/>
      <c r="U42" s="60"/>
      <c r="V42" s="144"/>
    </row>
    <row r="43" spans="1:22" ht="30" customHeight="1">
      <c r="A43" s="172"/>
      <c r="B43" s="136"/>
      <c r="C43" s="147"/>
      <c r="D43" s="130"/>
      <c r="E43" s="130"/>
      <c r="F43" s="130"/>
      <c r="G43" s="130"/>
      <c r="H43" s="57" t="s">
        <v>178</v>
      </c>
      <c r="I43" s="130"/>
      <c r="J43" s="60"/>
      <c r="K43" s="60"/>
      <c r="L43" s="60"/>
      <c r="M43" s="60"/>
      <c r="N43" s="60">
        <v>0.5</v>
      </c>
      <c r="O43" s="60">
        <v>0.25</v>
      </c>
      <c r="P43" s="60">
        <v>0.25</v>
      </c>
      <c r="Q43" s="60"/>
      <c r="R43" s="60"/>
      <c r="S43" s="60"/>
      <c r="T43" s="60"/>
      <c r="U43" s="60"/>
      <c r="V43" s="144"/>
    </row>
    <row r="44" spans="1:22" ht="30" customHeight="1">
      <c r="A44" s="172"/>
      <c r="B44" s="136"/>
      <c r="C44" s="147"/>
      <c r="D44" s="130"/>
      <c r="E44" s="130"/>
      <c r="F44" s="130"/>
      <c r="G44" s="130"/>
      <c r="H44" s="57" t="s">
        <v>128</v>
      </c>
      <c r="I44" s="130"/>
      <c r="J44" s="60"/>
      <c r="K44" s="60"/>
      <c r="L44" s="60"/>
      <c r="M44" s="60"/>
      <c r="N44" s="60"/>
      <c r="O44" s="60"/>
      <c r="P44" s="60">
        <v>0.35</v>
      </c>
      <c r="Q44" s="60">
        <v>0.35</v>
      </c>
      <c r="R44" s="60">
        <v>0.2</v>
      </c>
      <c r="S44" s="60">
        <v>0.1</v>
      </c>
      <c r="T44" s="60"/>
      <c r="U44" s="60"/>
      <c r="V44" s="144"/>
    </row>
    <row r="45" spans="1:22" ht="30" customHeight="1">
      <c r="A45" s="173"/>
      <c r="B45" s="136"/>
      <c r="C45" s="148"/>
      <c r="D45" s="131"/>
      <c r="E45" s="131"/>
      <c r="F45" s="131"/>
      <c r="G45" s="131"/>
      <c r="H45" s="57" t="s">
        <v>129</v>
      </c>
      <c r="I45" s="131"/>
      <c r="J45" s="60"/>
      <c r="K45" s="60"/>
      <c r="L45" s="60"/>
      <c r="M45" s="60"/>
      <c r="N45" s="60"/>
      <c r="O45" s="60"/>
      <c r="P45" s="60"/>
      <c r="Q45" s="60"/>
      <c r="R45" s="60"/>
      <c r="S45" s="60">
        <v>0.5</v>
      </c>
      <c r="T45" s="60">
        <v>0.35</v>
      </c>
      <c r="U45" s="60">
        <v>0.15</v>
      </c>
      <c r="V45" s="145"/>
    </row>
    <row r="46" spans="1:22" ht="30" customHeight="1">
      <c r="A46" s="164" t="s">
        <v>158</v>
      </c>
      <c r="B46" s="165" t="s">
        <v>160</v>
      </c>
      <c r="C46" s="146" t="s">
        <v>163</v>
      </c>
      <c r="D46" s="129" t="s">
        <v>167</v>
      </c>
      <c r="E46" s="160">
        <v>1</v>
      </c>
      <c r="F46" s="129" t="s">
        <v>173</v>
      </c>
      <c r="G46" s="129" t="s">
        <v>272</v>
      </c>
      <c r="H46" s="53" t="s">
        <v>86</v>
      </c>
      <c r="I46" s="129" t="s">
        <v>202</v>
      </c>
      <c r="J46" s="54">
        <v>1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168" t="s">
        <v>113</v>
      </c>
    </row>
    <row r="47" spans="1:22" ht="30" customHeight="1">
      <c r="A47" s="164"/>
      <c r="B47" s="165"/>
      <c r="C47" s="147"/>
      <c r="D47" s="130"/>
      <c r="E47" s="161"/>
      <c r="F47" s="130"/>
      <c r="G47" s="130"/>
      <c r="H47" s="53" t="s">
        <v>87</v>
      </c>
      <c r="I47" s="130"/>
      <c r="J47" s="54"/>
      <c r="K47" s="54">
        <v>0.25</v>
      </c>
      <c r="L47" s="54">
        <v>0.25</v>
      </c>
      <c r="M47" s="54">
        <v>0.25</v>
      </c>
      <c r="N47" s="54">
        <v>0.25</v>
      </c>
      <c r="O47" s="54"/>
      <c r="P47" s="54"/>
      <c r="Q47" s="54"/>
      <c r="R47" s="54"/>
      <c r="S47" s="54"/>
      <c r="T47" s="54"/>
      <c r="U47" s="54"/>
      <c r="V47" s="169"/>
    </row>
    <row r="48" spans="1:22" ht="30" customHeight="1">
      <c r="A48" s="164"/>
      <c r="B48" s="165"/>
      <c r="C48" s="147"/>
      <c r="D48" s="130"/>
      <c r="E48" s="161"/>
      <c r="F48" s="130"/>
      <c r="G48" s="130"/>
      <c r="H48" s="53" t="s">
        <v>115</v>
      </c>
      <c r="I48" s="131"/>
      <c r="J48" s="55"/>
      <c r="K48" s="55"/>
      <c r="L48" s="55"/>
      <c r="M48" s="55"/>
      <c r="N48" s="55"/>
      <c r="O48" s="61">
        <v>0.4</v>
      </c>
      <c r="P48" s="55">
        <v>0.35</v>
      </c>
      <c r="Q48" s="55">
        <v>0.25</v>
      </c>
      <c r="R48" s="55"/>
      <c r="S48" s="55"/>
      <c r="T48" s="55"/>
      <c r="U48" s="55"/>
      <c r="V48" s="169"/>
    </row>
    <row r="49" spans="1:22" ht="30" customHeight="1">
      <c r="A49" s="164"/>
      <c r="B49" s="165"/>
      <c r="C49" s="147"/>
      <c r="D49" s="130"/>
      <c r="E49" s="161"/>
      <c r="F49" s="130"/>
      <c r="G49" s="130"/>
      <c r="H49" s="53" t="s">
        <v>197</v>
      </c>
      <c r="I49" s="129" t="s">
        <v>195</v>
      </c>
      <c r="J49" s="55"/>
      <c r="K49" s="55"/>
      <c r="L49" s="55"/>
      <c r="M49" s="55"/>
      <c r="N49" s="55"/>
      <c r="O49" s="55"/>
      <c r="P49" s="55"/>
      <c r="Q49" s="55"/>
      <c r="R49" s="55">
        <v>1</v>
      </c>
      <c r="S49" s="55"/>
      <c r="T49" s="55"/>
      <c r="U49" s="55"/>
      <c r="V49" s="169"/>
    </row>
    <row r="50" spans="1:22" ht="30" customHeight="1">
      <c r="A50" s="164"/>
      <c r="B50" s="165"/>
      <c r="C50" s="148"/>
      <c r="D50" s="131"/>
      <c r="E50" s="162"/>
      <c r="F50" s="131"/>
      <c r="G50" s="131"/>
      <c r="H50" s="53" t="s">
        <v>88</v>
      </c>
      <c r="I50" s="13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>
        <v>1</v>
      </c>
      <c r="U50" s="55"/>
      <c r="V50" s="170"/>
    </row>
    <row r="51" spans="1:22" ht="30" customHeight="1">
      <c r="A51" s="164"/>
      <c r="B51" s="165"/>
      <c r="C51" s="146" t="s">
        <v>164</v>
      </c>
      <c r="D51" s="129" t="s">
        <v>166</v>
      </c>
      <c r="E51" s="160" t="s">
        <v>171</v>
      </c>
      <c r="F51" s="129" t="s">
        <v>174</v>
      </c>
      <c r="G51" s="129" t="s">
        <v>206</v>
      </c>
      <c r="H51" s="53" t="s">
        <v>89</v>
      </c>
      <c r="I51" s="130" t="s">
        <v>102</v>
      </c>
      <c r="J51" s="52">
        <v>1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143" t="s">
        <v>159</v>
      </c>
    </row>
    <row r="52" spans="1:22" ht="30" customHeight="1">
      <c r="A52" s="164"/>
      <c r="B52" s="165"/>
      <c r="C52" s="147"/>
      <c r="D52" s="130"/>
      <c r="E52" s="161"/>
      <c r="F52" s="130"/>
      <c r="G52" s="130"/>
      <c r="H52" s="53" t="s">
        <v>90</v>
      </c>
      <c r="I52" s="131"/>
      <c r="J52" s="54"/>
      <c r="K52" s="54">
        <v>1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144"/>
    </row>
    <row r="53" spans="1:22" ht="30" customHeight="1">
      <c r="A53" s="164"/>
      <c r="B53" s="165"/>
      <c r="C53" s="147"/>
      <c r="D53" s="130"/>
      <c r="E53" s="161"/>
      <c r="F53" s="130"/>
      <c r="G53" s="130"/>
      <c r="H53" s="53" t="s">
        <v>91</v>
      </c>
      <c r="I53" s="47" t="s">
        <v>103</v>
      </c>
      <c r="J53" s="54"/>
      <c r="K53" s="54"/>
      <c r="L53" s="54">
        <v>1</v>
      </c>
      <c r="M53" s="54"/>
      <c r="N53" s="54"/>
      <c r="O53" s="54"/>
      <c r="P53" s="54"/>
      <c r="Q53" s="54"/>
      <c r="R53" s="54"/>
      <c r="S53" s="54"/>
      <c r="T53" s="54"/>
      <c r="U53" s="54"/>
      <c r="V53" s="144"/>
    </row>
    <row r="54" spans="1:22" ht="30" customHeight="1">
      <c r="A54" s="164"/>
      <c r="B54" s="165"/>
      <c r="C54" s="147"/>
      <c r="D54" s="130"/>
      <c r="E54" s="161"/>
      <c r="F54" s="130"/>
      <c r="G54" s="130"/>
      <c r="H54" s="53" t="s">
        <v>92</v>
      </c>
      <c r="I54" s="47" t="s">
        <v>105</v>
      </c>
      <c r="J54" s="54"/>
      <c r="K54" s="54"/>
      <c r="L54" s="54"/>
      <c r="M54" s="54">
        <v>1</v>
      </c>
      <c r="N54" s="54"/>
      <c r="O54" s="54"/>
      <c r="P54" s="54"/>
      <c r="Q54" s="54"/>
      <c r="R54" s="54"/>
      <c r="S54" s="54"/>
      <c r="T54" s="54"/>
      <c r="U54" s="54"/>
      <c r="V54" s="144"/>
    </row>
    <row r="55" spans="1:22" ht="30" customHeight="1">
      <c r="A55" s="164"/>
      <c r="B55" s="165"/>
      <c r="C55" s="147"/>
      <c r="D55" s="130"/>
      <c r="E55" s="161"/>
      <c r="F55" s="130"/>
      <c r="G55" s="130"/>
      <c r="H55" s="53" t="s">
        <v>196</v>
      </c>
      <c r="I55" s="47" t="s">
        <v>104</v>
      </c>
      <c r="J55" s="54"/>
      <c r="K55" s="54"/>
      <c r="L55" s="54"/>
      <c r="M55" s="54"/>
      <c r="N55" s="62">
        <v>0.3333</v>
      </c>
      <c r="O55" s="54"/>
      <c r="P55" s="54"/>
      <c r="Q55" s="62">
        <v>0.3333</v>
      </c>
      <c r="R55" s="54"/>
      <c r="S55" s="54"/>
      <c r="T55" s="62">
        <v>0.3333</v>
      </c>
      <c r="U55" s="54"/>
      <c r="V55" s="144"/>
    </row>
    <row r="56" spans="1:22" ht="30" customHeight="1">
      <c r="A56" s="164"/>
      <c r="B56" s="165"/>
      <c r="C56" s="148"/>
      <c r="D56" s="131"/>
      <c r="E56" s="162"/>
      <c r="F56" s="131"/>
      <c r="G56" s="131"/>
      <c r="H56" s="53" t="s">
        <v>93</v>
      </c>
      <c r="I56" s="47" t="s">
        <v>106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>
        <v>1</v>
      </c>
      <c r="V56" s="145"/>
    </row>
    <row r="57" spans="1:22" ht="30" customHeight="1">
      <c r="A57" s="164"/>
      <c r="B57" s="165"/>
      <c r="C57" s="167" t="s">
        <v>209</v>
      </c>
      <c r="D57" s="129" t="s">
        <v>168</v>
      </c>
      <c r="E57" s="176">
        <v>0.9</v>
      </c>
      <c r="F57" s="163" t="s">
        <v>175</v>
      </c>
      <c r="G57" s="129" t="s">
        <v>274</v>
      </c>
      <c r="H57" s="53" t="s">
        <v>95</v>
      </c>
      <c r="I57" s="47" t="s">
        <v>107</v>
      </c>
      <c r="J57" s="49">
        <v>1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143" t="s">
        <v>201</v>
      </c>
    </row>
    <row r="58" spans="1:22" ht="30" customHeight="1">
      <c r="A58" s="164"/>
      <c r="B58" s="165"/>
      <c r="C58" s="167"/>
      <c r="D58" s="130"/>
      <c r="E58" s="176"/>
      <c r="F58" s="163"/>
      <c r="G58" s="130"/>
      <c r="H58" s="53" t="s">
        <v>94</v>
      </c>
      <c r="I58" s="47" t="s">
        <v>108</v>
      </c>
      <c r="J58" s="49">
        <v>1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144"/>
    </row>
    <row r="59" spans="1:22" ht="30" customHeight="1">
      <c r="A59" s="164"/>
      <c r="B59" s="165"/>
      <c r="C59" s="167"/>
      <c r="D59" s="130"/>
      <c r="E59" s="176"/>
      <c r="F59" s="163"/>
      <c r="G59" s="130"/>
      <c r="H59" s="53" t="s">
        <v>96</v>
      </c>
      <c r="I59" s="47" t="s">
        <v>109</v>
      </c>
      <c r="J59" s="49"/>
      <c r="K59" s="49">
        <v>1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144"/>
    </row>
    <row r="60" spans="1:22" ht="30" customHeight="1">
      <c r="A60" s="164"/>
      <c r="B60" s="165"/>
      <c r="C60" s="167"/>
      <c r="D60" s="130"/>
      <c r="E60" s="176"/>
      <c r="F60" s="163"/>
      <c r="G60" s="130"/>
      <c r="H60" s="53" t="s">
        <v>130</v>
      </c>
      <c r="I60" s="47" t="s">
        <v>110</v>
      </c>
      <c r="J60" s="49"/>
      <c r="K60" s="49"/>
      <c r="L60" s="49">
        <v>0.5</v>
      </c>
      <c r="M60" s="49">
        <v>0.5</v>
      </c>
      <c r="N60" s="49"/>
      <c r="O60" s="49"/>
      <c r="P60" s="49"/>
      <c r="Q60" s="49"/>
      <c r="R60" s="49"/>
      <c r="S60" s="49"/>
      <c r="T60" s="49"/>
      <c r="U60" s="49"/>
      <c r="V60" s="144"/>
    </row>
    <row r="61" spans="1:22" ht="30" customHeight="1">
      <c r="A61" s="164"/>
      <c r="B61" s="165"/>
      <c r="C61" s="167"/>
      <c r="D61" s="130"/>
      <c r="E61" s="176"/>
      <c r="F61" s="163"/>
      <c r="G61" s="130"/>
      <c r="H61" s="57" t="s">
        <v>131</v>
      </c>
      <c r="I61" s="58" t="s">
        <v>109</v>
      </c>
      <c r="J61" s="49"/>
      <c r="K61" s="49"/>
      <c r="L61" s="49"/>
      <c r="M61" s="49"/>
      <c r="N61" s="49">
        <v>0.4</v>
      </c>
      <c r="O61" s="49">
        <v>0.25</v>
      </c>
      <c r="P61" s="49">
        <v>0.2</v>
      </c>
      <c r="Q61" s="49">
        <v>0.15</v>
      </c>
      <c r="R61" s="49"/>
      <c r="S61" s="49"/>
      <c r="T61" s="49"/>
      <c r="U61" s="49"/>
      <c r="V61" s="144"/>
    </row>
    <row r="62" spans="1:22" ht="30" customHeight="1">
      <c r="A62" s="164"/>
      <c r="B62" s="165"/>
      <c r="C62" s="167"/>
      <c r="D62" s="130"/>
      <c r="E62" s="176"/>
      <c r="F62" s="163"/>
      <c r="G62" s="130"/>
      <c r="H62" s="53" t="s">
        <v>97</v>
      </c>
      <c r="I62" s="47" t="s">
        <v>111</v>
      </c>
      <c r="J62" s="49"/>
      <c r="K62" s="49"/>
      <c r="L62" s="49"/>
      <c r="M62" s="49"/>
      <c r="N62" s="49"/>
      <c r="O62" s="49"/>
      <c r="P62" s="49"/>
      <c r="Q62" s="49"/>
      <c r="R62" s="49">
        <v>0.5</v>
      </c>
      <c r="S62" s="49">
        <v>0.5</v>
      </c>
      <c r="T62" s="49"/>
      <c r="U62" s="49"/>
      <c r="V62" s="144"/>
    </row>
    <row r="63" spans="1:22" ht="40.5" customHeight="1">
      <c r="A63" s="164"/>
      <c r="B63" s="165"/>
      <c r="C63" s="167"/>
      <c r="D63" s="131"/>
      <c r="E63" s="176"/>
      <c r="F63" s="163"/>
      <c r="G63" s="131"/>
      <c r="H63" s="53" t="s">
        <v>98</v>
      </c>
      <c r="I63" s="47" t="s">
        <v>112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>
        <v>1</v>
      </c>
      <c r="U63" s="48"/>
      <c r="V63" s="145"/>
    </row>
    <row r="64" spans="1:22" ht="41.25" customHeight="1">
      <c r="A64" s="164"/>
      <c r="B64" s="165"/>
      <c r="C64" s="167" t="s">
        <v>275</v>
      </c>
      <c r="D64" s="129" t="s">
        <v>169</v>
      </c>
      <c r="E64" s="160">
        <v>1</v>
      </c>
      <c r="F64" s="129" t="s">
        <v>176</v>
      </c>
      <c r="G64" s="129" t="s">
        <v>276</v>
      </c>
      <c r="H64" s="53" t="s">
        <v>99</v>
      </c>
      <c r="I64" s="129" t="s">
        <v>116</v>
      </c>
      <c r="J64" s="49">
        <v>0.05</v>
      </c>
      <c r="K64" s="49">
        <v>0.4</v>
      </c>
      <c r="L64" s="49">
        <v>0.4</v>
      </c>
      <c r="M64" s="49">
        <v>0.15</v>
      </c>
      <c r="N64" s="49"/>
      <c r="O64" s="49"/>
      <c r="P64" s="49"/>
      <c r="Q64" s="49"/>
      <c r="R64" s="49"/>
      <c r="S64" s="49"/>
      <c r="T64" s="49"/>
      <c r="U64" s="49"/>
      <c r="V64" s="143" t="s">
        <v>156</v>
      </c>
    </row>
    <row r="65" spans="1:22" ht="45.75" customHeight="1">
      <c r="A65" s="164"/>
      <c r="B65" s="165"/>
      <c r="C65" s="167"/>
      <c r="D65" s="130"/>
      <c r="E65" s="130"/>
      <c r="F65" s="130"/>
      <c r="G65" s="130"/>
      <c r="H65" s="53" t="s">
        <v>100</v>
      </c>
      <c r="I65" s="130"/>
      <c r="J65" s="49"/>
      <c r="K65" s="49"/>
      <c r="L65" s="49"/>
      <c r="M65" s="49"/>
      <c r="N65" s="49">
        <v>1</v>
      </c>
      <c r="O65" s="49"/>
      <c r="P65" s="49"/>
      <c r="Q65" s="49"/>
      <c r="R65" s="49"/>
      <c r="S65" s="49"/>
      <c r="T65" s="49"/>
      <c r="U65" s="49"/>
      <c r="V65" s="144"/>
    </row>
    <row r="66" spans="1:22" ht="42.75" customHeight="1">
      <c r="A66" s="164"/>
      <c r="B66" s="165"/>
      <c r="C66" s="167"/>
      <c r="D66" s="130"/>
      <c r="E66" s="130"/>
      <c r="F66" s="130"/>
      <c r="G66" s="130"/>
      <c r="H66" s="53" t="s">
        <v>101</v>
      </c>
      <c r="I66" s="130"/>
      <c r="J66" s="49"/>
      <c r="K66" s="49"/>
      <c r="L66" s="49"/>
      <c r="M66" s="49"/>
      <c r="N66" s="49"/>
      <c r="O66" s="49">
        <v>1</v>
      </c>
      <c r="P66" s="49"/>
      <c r="Q66" s="49"/>
      <c r="R66" s="49"/>
      <c r="S66" s="49"/>
      <c r="T66" s="49"/>
      <c r="U66" s="49"/>
      <c r="V66" s="144"/>
    </row>
    <row r="67" spans="1:22" ht="31.5" customHeight="1">
      <c r="A67" s="164"/>
      <c r="B67" s="165"/>
      <c r="C67" s="167"/>
      <c r="D67" s="130"/>
      <c r="E67" s="130"/>
      <c r="F67" s="130"/>
      <c r="G67" s="130"/>
      <c r="H67" s="53" t="s">
        <v>180</v>
      </c>
      <c r="I67" s="130"/>
      <c r="J67" s="49"/>
      <c r="K67" s="49"/>
      <c r="L67" s="49"/>
      <c r="M67" s="49"/>
      <c r="N67" s="49"/>
      <c r="O67" s="49"/>
      <c r="P67" s="49">
        <v>0.4</v>
      </c>
      <c r="Q67" s="49">
        <v>0.4</v>
      </c>
      <c r="R67" s="49">
        <v>0.2</v>
      </c>
      <c r="S67" s="49"/>
      <c r="T67" s="49"/>
      <c r="U67" s="49"/>
      <c r="V67" s="144"/>
    </row>
    <row r="68" spans="1:22" ht="32.25" customHeight="1">
      <c r="A68" s="164"/>
      <c r="B68" s="165"/>
      <c r="C68" s="167"/>
      <c r="D68" s="130"/>
      <c r="E68" s="130"/>
      <c r="F68" s="130"/>
      <c r="G68" s="130"/>
      <c r="H68" s="53" t="s">
        <v>137</v>
      </c>
      <c r="I68" s="130"/>
      <c r="J68" s="49"/>
      <c r="K68" s="49"/>
      <c r="L68" s="49"/>
      <c r="M68" s="49"/>
      <c r="N68" s="49"/>
      <c r="O68" s="49"/>
      <c r="P68" s="49"/>
      <c r="Q68" s="49"/>
      <c r="R68" s="49"/>
      <c r="S68" s="49">
        <v>0.45</v>
      </c>
      <c r="T68" s="49">
        <v>0.45</v>
      </c>
      <c r="U68" s="49">
        <v>0.1</v>
      </c>
      <c r="V68" s="144"/>
    </row>
    <row r="69" spans="1:22" ht="33" customHeight="1">
      <c r="A69" s="164"/>
      <c r="B69" s="165"/>
      <c r="C69" s="167"/>
      <c r="D69" s="131"/>
      <c r="E69" s="131"/>
      <c r="F69" s="131"/>
      <c r="G69" s="131"/>
      <c r="H69" s="53" t="s">
        <v>181</v>
      </c>
      <c r="I69" s="131"/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145"/>
    </row>
    <row r="70" spans="1:22" ht="20.25">
      <c r="A70" s="164"/>
      <c r="B70" s="165"/>
      <c r="C70" s="167" t="s">
        <v>117</v>
      </c>
      <c r="D70" s="129" t="s">
        <v>143</v>
      </c>
      <c r="E70" s="129" t="s">
        <v>146</v>
      </c>
      <c r="F70" s="129" t="s">
        <v>144</v>
      </c>
      <c r="G70" s="163" t="s">
        <v>207</v>
      </c>
      <c r="H70" s="56" t="s">
        <v>118</v>
      </c>
      <c r="I70" s="163" t="s">
        <v>119</v>
      </c>
      <c r="J70" s="49">
        <v>1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165" t="s">
        <v>147</v>
      </c>
    </row>
    <row r="71" spans="1:22" ht="57.75" customHeight="1">
      <c r="A71" s="164"/>
      <c r="B71" s="165"/>
      <c r="C71" s="167"/>
      <c r="D71" s="130"/>
      <c r="E71" s="130"/>
      <c r="F71" s="130"/>
      <c r="G71" s="163"/>
      <c r="H71" s="56" t="s">
        <v>136</v>
      </c>
      <c r="I71" s="163"/>
      <c r="J71" s="49"/>
      <c r="K71" s="49">
        <v>1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165"/>
    </row>
    <row r="72" spans="1:22" ht="36" customHeight="1">
      <c r="A72" s="164"/>
      <c r="B72" s="165"/>
      <c r="C72" s="167"/>
      <c r="D72" s="130"/>
      <c r="E72" s="130"/>
      <c r="F72" s="130"/>
      <c r="G72" s="163"/>
      <c r="H72" s="56" t="s">
        <v>121</v>
      </c>
      <c r="I72" s="163"/>
      <c r="J72" s="49"/>
      <c r="K72" s="49"/>
      <c r="L72" s="49">
        <v>1</v>
      </c>
      <c r="M72" s="49"/>
      <c r="N72" s="49"/>
      <c r="O72" s="49"/>
      <c r="P72" s="49"/>
      <c r="Q72" s="49"/>
      <c r="R72" s="49"/>
      <c r="S72" s="49"/>
      <c r="T72" s="49"/>
      <c r="U72" s="49"/>
      <c r="V72" s="165"/>
    </row>
    <row r="73" spans="1:22" ht="34.5" customHeight="1">
      <c r="A73" s="164"/>
      <c r="B73" s="165"/>
      <c r="C73" s="167"/>
      <c r="D73" s="130"/>
      <c r="E73" s="130"/>
      <c r="F73" s="130"/>
      <c r="G73" s="163"/>
      <c r="H73" s="56" t="s">
        <v>179</v>
      </c>
      <c r="I73" s="163"/>
      <c r="J73" s="49"/>
      <c r="K73" s="49"/>
      <c r="L73" s="49"/>
      <c r="M73" s="49">
        <v>0.75</v>
      </c>
      <c r="N73" s="49">
        <v>0.25</v>
      </c>
      <c r="O73" s="49"/>
      <c r="P73" s="49"/>
      <c r="Q73" s="49"/>
      <c r="R73" s="49"/>
      <c r="S73" s="49"/>
      <c r="T73" s="49"/>
      <c r="U73" s="49"/>
      <c r="V73" s="165"/>
    </row>
    <row r="74" spans="1:22" ht="48" customHeight="1">
      <c r="A74" s="164"/>
      <c r="B74" s="165"/>
      <c r="C74" s="167"/>
      <c r="D74" s="130"/>
      <c r="E74" s="130"/>
      <c r="F74" s="130"/>
      <c r="G74" s="163"/>
      <c r="H74" s="56" t="s">
        <v>137</v>
      </c>
      <c r="I74" s="163"/>
      <c r="J74" s="49"/>
      <c r="K74" s="49"/>
      <c r="L74" s="49"/>
      <c r="M74" s="49"/>
      <c r="N74" s="49"/>
      <c r="O74" s="49">
        <v>0.35</v>
      </c>
      <c r="P74" s="49">
        <v>0.3</v>
      </c>
      <c r="Q74" s="49">
        <v>0.25</v>
      </c>
      <c r="R74" s="49">
        <v>0.1</v>
      </c>
      <c r="S74" s="49"/>
      <c r="T74" s="49"/>
      <c r="U74" s="49"/>
      <c r="V74" s="165"/>
    </row>
    <row r="75" spans="1:22" ht="63.75" customHeight="1">
      <c r="A75" s="164"/>
      <c r="B75" s="165"/>
      <c r="C75" s="167"/>
      <c r="D75" s="130"/>
      <c r="E75" s="130"/>
      <c r="F75" s="130"/>
      <c r="G75" s="163"/>
      <c r="H75" s="56" t="s">
        <v>138</v>
      </c>
      <c r="I75" s="163"/>
      <c r="J75" s="49"/>
      <c r="K75" s="49"/>
      <c r="L75" s="49"/>
      <c r="M75" s="49"/>
      <c r="N75" s="49"/>
      <c r="O75" s="49"/>
      <c r="P75" s="49"/>
      <c r="Q75" s="49"/>
      <c r="R75" s="49">
        <v>0.35</v>
      </c>
      <c r="S75" s="49">
        <v>0.3</v>
      </c>
      <c r="T75" s="49">
        <v>0.25</v>
      </c>
      <c r="U75" s="49">
        <v>0.1</v>
      </c>
      <c r="V75" s="165"/>
    </row>
    <row r="76" spans="1:22" ht="51" customHeight="1">
      <c r="A76" s="164"/>
      <c r="B76" s="165"/>
      <c r="C76" s="167" t="s">
        <v>120</v>
      </c>
      <c r="D76" s="129" t="s">
        <v>140</v>
      </c>
      <c r="E76" s="129" t="s">
        <v>141</v>
      </c>
      <c r="F76" s="163" t="s">
        <v>142</v>
      </c>
      <c r="G76" s="163" t="s">
        <v>208</v>
      </c>
      <c r="H76" s="56" t="s">
        <v>118</v>
      </c>
      <c r="I76" s="163" t="s">
        <v>135</v>
      </c>
      <c r="J76" s="49">
        <v>1</v>
      </c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165" t="s">
        <v>145</v>
      </c>
    </row>
    <row r="77" spans="1:22" ht="30.75" customHeight="1">
      <c r="A77" s="164"/>
      <c r="B77" s="165"/>
      <c r="C77" s="167"/>
      <c r="D77" s="130"/>
      <c r="E77" s="130"/>
      <c r="F77" s="163"/>
      <c r="G77" s="163"/>
      <c r="H77" s="56" t="s">
        <v>139</v>
      </c>
      <c r="I77" s="163"/>
      <c r="J77" s="49"/>
      <c r="K77" s="49">
        <v>1</v>
      </c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165"/>
    </row>
    <row r="78" spans="1:22" ht="30" customHeight="1">
      <c r="A78" s="164"/>
      <c r="B78" s="165"/>
      <c r="C78" s="167"/>
      <c r="D78" s="130"/>
      <c r="E78" s="130"/>
      <c r="F78" s="163"/>
      <c r="G78" s="163"/>
      <c r="H78" s="56" t="s">
        <v>121</v>
      </c>
      <c r="I78" s="163"/>
      <c r="J78" s="49"/>
      <c r="K78" s="49"/>
      <c r="L78" s="49">
        <v>1</v>
      </c>
      <c r="M78" s="49"/>
      <c r="N78" s="49"/>
      <c r="O78" s="49"/>
      <c r="P78" s="49"/>
      <c r="Q78" s="49"/>
      <c r="R78" s="49"/>
      <c r="S78" s="49"/>
      <c r="T78" s="49"/>
      <c r="U78" s="49"/>
      <c r="V78" s="165"/>
    </row>
    <row r="79" spans="1:22" ht="30" customHeight="1">
      <c r="A79" s="164"/>
      <c r="B79" s="165"/>
      <c r="C79" s="167"/>
      <c r="D79" s="130"/>
      <c r="E79" s="130"/>
      <c r="F79" s="163"/>
      <c r="G79" s="163"/>
      <c r="H79" s="56" t="s">
        <v>179</v>
      </c>
      <c r="I79" s="163"/>
      <c r="J79" s="49"/>
      <c r="K79" s="49"/>
      <c r="L79" s="49"/>
      <c r="M79" s="49">
        <v>0.75</v>
      </c>
      <c r="N79" s="49">
        <v>0.25</v>
      </c>
      <c r="O79" s="49"/>
      <c r="P79" s="49"/>
      <c r="Q79" s="49"/>
      <c r="R79" s="49"/>
      <c r="S79" s="49"/>
      <c r="T79" s="49"/>
      <c r="U79" s="49"/>
      <c r="V79" s="165"/>
    </row>
    <row r="80" spans="1:22" ht="60" customHeight="1">
      <c r="A80" s="164"/>
      <c r="B80" s="165"/>
      <c r="C80" s="167"/>
      <c r="D80" s="130"/>
      <c r="E80" s="130"/>
      <c r="F80" s="163"/>
      <c r="G80" s="163"/>
      <c r="H80" s="56" t="s">
        <v>137</v>
      </c>
      <c r="I80" s="163"/>
      <c r="J80" s="49"/>
      <c r="K80" s="49"/>
      <c r="L80" s="49"/>
      <c r="M80" s="49"/>
      <c r="N80" s="49"/>
      <c r="O80" s="49">
        <v>0.35</v>
      </c>
      <c r="P80" s="49">
        <v>0.3</v>
      </c>
      <c r="Q80" s="49">
        <v>0.25</v>
      </c>
      <c r="R80" s="49">
        <v>0.1</v>
      </c>
      <c r="S80" s="49"/>
      <c r="T80" s="49"/>
      <c r="U80" s="49"/>
      <c r="V80" s="165"/>
    </row>
    <row r="81" spans="1:22" ht="31.5" customHeight="1">
      <c r="A81" s="164"/>
      <c r="B81" s="165"/>
      <c r="C81" s="167"/>
      <c r="D81" s="131"/>
      <c r="E81" s="131"/>
      <c r="F81" s="163"/>
      <c r="G81" s="163"/>
      <c r="H81" s="56" t="s">
        <v>138</v>
      </c>
      <c r="I81" s="163"/>
      <c r="J81" s="49"/>
      <c r="K81" s="49"/>
      <c r="L81" s="49"/>
      <c r="M81" s="49"/>
      <c r="N81" s="49"/>
      <c r="O81" s="49"/>
      <c r="P81" s="49"/>
      <c r="Q81" s="49"/>
      <c r="R81" s="49">
        <v>0.35</v>
      </c>
      <c r="S81" s="49">
        <v>0.3</v>
      </c>
      <c r="T81" s="49">
        <v>0.25</v>
      </c>
      <c r="U81" s="49">
        <v>0.1</v>
      </c>
      <c r="V81" s="165"/>
    </row>
    <row r="82" ht="39.75" customHeight="1">
      <c r="V82" s="68">
        <v>104607735.72</v>
      </c>
    </row>
    <row r="83" ht="39.75" customHeight="1"/>
    <row r="84" ht="39.75" customHeight="1"/>
    <row r="85" ht="39.75" customHeight="1"/>
    <row r="86" ht="39.75" customHeight="1"/>
    <row r="87" ht="39.75" customHeight="1"/>
    <row r="88" ht="30" customHeight="1"/>
    <row r="89" ht="26.25" customHeight="1"/>
    <row r="90" ht="30.75" customHeight="1"/>
    <row r="91" ht="33" customHeight="1"/>
    <row r="92" ht="27.75" customHeight="1"/>
    <row r="93" ht="23.25" customHeight="1"/>
    <row r="94" ht="27.75" customHeight="1"/>
    <row r="95" ht="29.25" customHeight="1"/>
    <row r="96" ht="32.25" customHeight="1"/>
    <row r="97" ht="46.5" customHeight="1"/>
    <row r="98" ht="29.25" customHeight="1"/>
    <row r="99" ht="49.5" customHeight="1"/>
  </sheetData>
  <sheetProtection/>
  <mergeCells count="109">
    <mergeCell ref="V51:V56"/>
    <mergeCell ref="I70:I75"/>
    <mergeCell ref="D70:D75"/>
    <mergeCell ref="V10:V14"/>
    <mergeCell ref="E64:E69"/>
    <mergeCell ref="F64:F69"/>
    <mergeCell ref="E57:E63"/>
    <mergeCell ref="V40:V45"/>
    <mergeCell ref="V64:V69"/>
    <mergeCell ref="G40:G45"/>
    <mergeCell ref="A10:A45"/>
    <mergeCell ref="C40:C45"/>
    <mergeCell ref="I15:I21"/>
    <mergeCell ref="C15:C21"/>
    <mergeCell ref="C10:C14"/>
    <mergeCell ref="D34:D39"/>
    <mergeCell ref="I40:I45"/>
    <mergeCell ref="D40:D45"/>
    <mergeCell ref="E10:E14"/>
    <mergeCell ref="E40:E45"/>
    <mergeCell ref="G76:G81"/>
    <mergeCell ref="E70:E75"/>
    <mergeCell ref="F70:F75"/>
    <mergeCell ref="V76:V81"/>
    <mergeCell ref="D76:D81"/>
    <mergeCell ref="E76:E81"/>
    <mergeCell ref="F76:F81"/>
    <mergeCell ref="I76:I81"/>
    <mergeCell ref="V70:V75"/>
    <mergeCell ref="B46:B81"/>
    <mergeCell ref="G64:G69"/>
    <mergeCell ref="I64:I69"/>
    <mergeCell ref="E51:E56"/>
    <mergeCell ref="V46:V50"/>
    <mergeCell ref="I46:I48"/>
    <mergeCell ref="C64:C69"/>
    <mergeCell ref="D57:D63"/>
    <mergeCell ref="C51:C56"/>
    <mergeCell ref="C76:C81"/>
    <mergeCell ref="C70:C75"/>
    <mergeCell ref="G70:G75"/>
    <mergeCell ref="C34:C39"/>
    <mergeCell ref="V34:V39"/>
    <mergeCell ref="D64:D69"/>
    <mergeCell ref="G46:G50"/>
    <mergeCell ref="V57:V63"/>
    <mergeCell ref="I34:I39"/>
    <mergeCell ref="G51:G56"/>
    <mergeCell ref="G34:G39"/>
    <mergeCell ref="G57:G63"/>
    <mergeCell ref="E46:E50"/>
    <mergeCell ref="F57:F63"/>
    <mergeCell ref="F51:F56"/>
    <mergeCell ref="A4:V4"/>
    <mergeCell ref="A5:V5"/>
    <mergeCell ref="D46:D50"/>
    <mergeCell ref="J6:U6"/>
    <mergeCell ref="A7:A9"/>
    <mergeCell ref="C57:C63"/>
    <mergeCell ref="C46:C50"/>
    <mergeCell ref="E22:E27"/>
    <mergeCell ref="D22:D27"/>
    <mergeCell ref="C22:C27"/>
    <mergeCell ref="A1:V1"/>
    <mergeCell ref="I11:I14"/>
    <mergeCell ref="B7:B9"/>
    <mergeCell ref="F10:F14"/>
    <mergeCell ref="V15:V21"/>
    <mergeCell ref="A46:A81"/>
    <mergeCell ref="A2:V2"/>
    <mergeCell ref="A3:V3"/>
    <mergeCell ref="P8:R8"/>
    <mergeCell ref="I51:I52"/>
    <mergeCell ref="I49:I50"/>
    <mergeCell ref="D10:D14"/>
    <mergeCell ref="F15:F21"/>
    <mergeCell ref="G22:G27"/>
    <mergeCell ref="F22:F27"/>
    <mergeCell ref="D51:D56"/>
    <mergeCell ref="V22:V27"/>
    <mergeCell ref="F46:F50"/>
    <mergeCell ref="G15:G21"/>
    <mergeCell ref="G10:G14"/>
    <mergeCell ref="F34:F39"/>
    <mergeCell ref="H7:H9"/>
    <mergeCell ref="I22:I27"/>
    <mergeCell ref="J7:U7"/>
    <mergeCell ref="S8:U8"/>
    <mergeCell ref="G7:G9"/>
    <mergeCell ref="V7:V9"/>
    <mergeCell ref="I7:I9"/>
    <mergeCell ref="V28:V33"/>
    <mergeCell ref="C28:C33"/>
    <mergeCell ref="D28:D33"/>
    <mergeCell ref="D15:D21"/>
    <mergeCell ref="E7:E9"/>
    <mergeCell ref="D7:D9"/>
    <mergeCell ref="M8:O8"/>
    <mergeCell ref="F7:F9"/>
    <mergeCell ref="E34:E39"/>
    <mergeCell ref="J8:L8"/>
    <mergeCell ref="B10:B45"/>
    <mergeCell ref="E28:E33"/>
    <mergeCell ref="F28:F33"/>
    <mergeCell ref="G28:G33"/>
    <mergeCell ref="I28:I33"/>
    <mergeCell ref="E15:E21"/>
    <mergeCell ref="F40:F45"/>
    <mergeCell ref="C7:C9"/>
  </mergeCells>
  <printOptions/>
  <pageMargins left="0.15748031496062992" right="0.1968503937007874" top="0.3937007874015748" bottom="0.3937007874015748" header="0" footer="0"/>
  <pageSetup fitToHeight="1" fitToWidth="1" horizontalDpi="600" verticalDpi="600" orientation="landscape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V34"/>
  <sheetViews>
    <sheetView zoomScale="55" zoomScaleNormal="55" workbookViewId="0" topLeftCell="A1">
      <selection activeCell="C33" sqref="C33:C34"/>
    </sheetView>
  </sheetViews>
  <sheetFormatPr defaultColWidth="9.140625" defaultRowHeight="12.75"/>
  <cols>
    <col min="1" max="1" width="37.8515625" style="46" customWidth="1"/>
    <col min="2" max="2" width="36.8515625" style="46" customWidth="1"/>
    <col min="3" max="3" width="50.7109375" style="46" customWidth="1"/>
    <col min="4" max="4" width="35.28125" style="46" customWidth="1"/>
    <col min="5" max="5" width="26.7109375" style="46" customWidth="1"/>
    <col min="6" max="6" width="29.57421875" style="46" customWidth="1"/>
    <col min="7" max="7" width="29.00390625" style="46" customWidth="1"/>
    <col min="8" max="8" width="143.140625" style="46" customWidth="1"/>
    <col min="9" max="9" width="44.7109375" style="46" customWidth="1"/>
    <col min="10" max="10" width="11.28125" style="46" customWidth="1"/>
    <col min="11" max="11" width="11.421875" style="46" customWidth="1"/>
    <col min="12" max="12" width="10.7109375" style="46" bestFit="1" customWidth="1"/>
    <col min="13" max="13" width="11.8515625" style="46" customWidth="1"/>
    <col min="14" max="14" width="12.7109375" style="46" customWidth="1"/>
    <col min="15" max="17" width="12.421875" style="46" customWidth="1"/>
    <col min="18" max="18" width="12.7109375" style="46" customWidth="1"/>
    <col min="19" max="19" width="12.421875" style="46" customWidth="1"/>
    <col min="20" max="20" width="12.7109375" style="46" customWidth="1"/>
    <col min="21" max="21" width="12.57421875" style="46" bestFit="1" customWidth="1"/>
    <col min="22" max="22" width="45.00390625" style="46" customWidth="1"/>
    <col min="23" max="23" width="1.8515625" style="46" customWidth="1"/>
    <col min="24" max="16384" width="9.140625" style="46" customWidth="1"/>
  </cols>
  <sheetData>
    <row r="1" spans="1:22" ht="46.5" customHeight="1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31.5" customHeight="1">
      <c r="A2" s="155" t="s">
        <v>243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36.75" customHeight="1">
      <c r="A3" s="156" t="s">
        <v>199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8"/>
    </row>
    <row r="4" spans="1:22" ht="35.25" customHeight="1">
      <c r="A4" s="164" t="s">
        <v>114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39" customHeight="1">
      <c r="A5" s="165" t="s">
        <v>157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ht="20.2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166">
        <v>10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66">
        <v>11</v>
      </c>
    </row>
    <row r="7" spans="1:22" ht="24" customHeight="1" thickBot="1">
      <c r="A7" s="149" t="s">
        <v>16</v>
      </c>
      <c r="B7" s="149" t="s">
        <v>10</v>
      </c>
      <c r="C7" s="149" t="s">
        <v>7</v>
      </c>
      <c r="D7" s="149" t="s">
        <v>8</v>
      </c>
      <c r="E7" s="149" t="s">
        <v>9</v>
      </c>
      <c r="F7" s="149" t="s">
        <v>1</v>
      </c>
      <c r="G7" s="149" t="s">
        <v>12</v>
      </c>
      <c r="H7" s="149" t="s">
        <v>15</v>
      </c>
      <c r="I7" s="140" t="s">
        <v>11</v>
      </c>
      <c r="J7" s="152" t="s">
        <v>85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V7" s="137" t="s">
        <v>2</v>
      </c>
    </row>
    <row r="8" spans="1:22" ht="25.5" customHeight="1" thickBot="1">
      <c r="A8" s="150"/>
      <c r="B8" s="150"/>
      <c r="C8" s="150"/>
      <c r="D8" s="150"/>
      <c r="E8" s="150"/>
      <c r="F8" s="150"/>
      <c r="G8" s="150"/>
      <c r="H8" s="150"/>
      <c r="I8" s="141"/>
      <c r="J8" s="132" t="s">
        <v>3</v>
      </c>
      <c r="K8" s="133"/>
      <c r="L8" s="134"/>
      <c r="M8" s="132" t="s">
        <v>4</v>
      </c>
      <c r="N8" s="133"/>
      <c r="O8" s="134"/>
      <c r="P8" s="132" t="s">
        <v>5</v>
      </c>
      <c r="Q8" s="133"/>
      <c r="R8" s="134"/>
      <c r="S8" s="132" t="s">
        <v>6</v>
      </c>
      <c r="T8" s="133"/>
      <c r="U8" s="134"/>
      <c r="V8" s="138"/>
    </row>
    <row r="9" spans="1:22" ht="20.25" customHeight="1">
      <c r="A9" s="151"/>
      <c r="B9" s="151"/>
      <c r="C9" s="151"/>
      <c r="D9" s="151"/>
      <c r="E9" s="151"/>
      <c r="F9" s="151"/>
      <c r="G9" s="151"/>
      <c r="H9" s="151"/>
      <c r="I9" s="142"/>
      <c r="J9" s="50">
        <v>1</v>
      </c>
      <c r="K9" s="50">
        <v>2</v>
      </c>
      <c r="L9" s="50">
        <v>3</v>
      </c>
      <c r="M9" s="50">
        <v>4</v>
      </c>
      <c r="N9" s="50">
        <v>5</v>
      </c>
      <c r="O9" s="50">
        <v>6</v>
      </c>
      <c r="P9" s="50">
        <v>7</v>
      </c>
      <c r="Q9" s="50">
        <v>8</v>
      </c>
      <c r="R9" s="50">
        <v>9</v>
      </c>
      <c r="S9" s="50">
        <v>10</v>
      </c>
      <c r="T9" s="50">
        <v>11</v>
      </c>
      <c r="U9" s="50">
        <v>12</v>
      </c>
      <c r="V9" s="139"/>
    </row>
    <row r="10" spans="1:22" ht="45" customHeight="1">
      <c r="A10" s="164" t="s">
        <v>210</v>
      </c>
      <c r="B10" s="165" t="s">
        <v>211</v>
      </c>
      <c r="C10" s="180" t="s">
        <v>281</v>
      </c>
      <c r="D10" s="163" t="s">
        <v>212</v>
      </c>
      <c r="E10" s="163">
        <v>5</v>
      </c>
      <c r="F10" s="130" t="s">
        <v>214</v>
      </c>
      <c r="G10" s="130" t="s">
        <v>204</v>
      </c>
      <c r="H10" s="63" t="s">
        <v>217</v>
      </c>
      <c r="I10" s="129" t="s">
        <v>229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174" t="s">
        <v>244</v>
      </c>
    </row>
    <row r="11" spans="1:22" ht="45" customHeight="1">
      <c r="A11" s="164"/>
      <c r="B11" s="165"/>
      <c r="C11" s="180"/>
      <c r="D11" s="163"/>
      <c r="E11" s="163"/>
      <c r="F11" s="130"/>
      <c r="G11" s="130"/>
      <c r="H11" s="64" t="s">
        <v>215</v>
      </c>
      <c r="I11" s="130"/>
      <c r="J11" s="65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174"/>
    </row>
    <row r="12" spans="1:22" ht="45.75" customHeight="1">
      <c r="A12" s="164"/>
      <c r="B12" s="165"/>
      <c r="C12" s="180"/>
      <c r="D12" s="130" t="s">
        <v>213</v>
      </c>
      <c r="E12" s="130">
        <v>1840</v>
      </c>
      <c r="F12" s="130"/>
      <c r="G12" s="130"/>
      <c r="H12" s="64" t="s">
        <v>216</v>
      </c>
      <c r="I12" s="130"/>
      <c r="J12" s="65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174"/>
    </row>
    <row r="13" spans="1:22" ht="72.75" customHeight="1">
      <c r="A13" s="164"/>
      <c r="B13" s="165"/>
      <c r="C13" s="180"/>
      <c r="D13" s="130"/>
      <c r="E13" s="130"/>
      <c r="F13" s="130"/>
      <c r="G13" s="130"/>
      <c r="H13" s="64" t="s">
        <v>218</v>
      </c>
      <c r="I13" s="130"/>
      <c r="J13" s="64"/>
      <c r="K13" s="64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174"/>
    </row>
    <row r="14" spans="1:22" ht="159.75" customHeight="1">
      <c r="A14" s="164"/>
      <c r="B14" s="165"/>
      <c r="C14" s="180"/>
      <c r="D14" s="130"/>
      <c r="E14" s="130"/>
      <c r="F14" s="130"/>
      <c r="G14" s="130"/>
      <c r="H14" s="64" t="s">
        <v>219</v>
      </c>
      <c r="I14" s="131"/>
      <c r="J14" s="64"/>
      <c r="K14" s="64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174"/>
    </row>
    <row r="15" spans="1:22" ht="46.5" customHeight="1">
      <c r="A15" s="164"/>
      <c r="B15" s="165"/>
      <c r="C15" s="179" t="s">
        <v>282</v>
      </c>
      <c r="D15" s="163" t="s">
        <v>212</v>
      </c>
      <c r="E15" s="163">
        <v>6</v>
      </c>
      <c r="F15" s="129" t="s">
        <v>214</v>
      </c>
      <c r="G15" s="129" t="s">
        <v>204</v>
      </c>
      <c r="H15" s="64" t="s">
        <v>222</v>
      </c>
      <c r="I15" s="129" t="s">
        <v>228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143" t="s">
        <v>246</v>
      </c>
    </row>
    <row r="16" spans="1:22" ht="42" customHeight="1">
      <c r="A16" s="164"/>
      <c r="B16" s="165"/>
      <c r="C16" s="180"/>
      <c r="D16" s="163"/>
      <c r="E16" s="163"/>
      <c r="F16" s="130"/>
      <c r="G16" s="130"/>
      <c r="H16" s="64" t="s">
        <v>223</v>
      </c>
      <c r="I16" s="130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144"/>
    </row>
    <row r="17" spans="1:22" ht="46.5" customHeight="1">
      <c r="A17" s="164"/>
      <c r="B17" s="165"/>
      <c r="C17" s="180"/>
      <c r="D17" s="163"/>
      <c r="E17" s="163"/>
      <c r="F17" s="130"/>
      <c r="G17" s="130"/>
      <c r="H17" s="64" t="s">
        <v>224</v>
      </c>
      <c r="I17" s="130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144"/>
    </row>
    <row r="18" spans="1:22" ht="52.5" customHeight="1">
      <c r="A18" s="164"/>
      <c r="B18" s="165"/>
      <c r="C18" s="180"/>
      <c r="D18" s="163"/>
      <c r="E18" s="163"/>
      <c r="F18" s="130"/>
      <c r="G18" s="130"/>
      <c r="H18" s="64" t="s">
        <v>225</v>
      </c>
      <c r="I18" s="130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144"/>
    </row>
    <row r="19" spans="1:22" ht="64.5" customHeight="1">
      <c r="A19" s="164"/>
      <c r="B19" s="165"/>
      <c r="C19" s="180"/>
      <c r="D19" s="130" t="s">
        <v>220</v>
      </c>
      <c r="E19" s="129">
        <v>1840</v>
      </c>
      <c r="F19" s="130"/>
      <c r="G19" s="130"/>
      <c r="H19" s="64" t="s">
        <v>226</v>
      </c>
      <c r="I19" s="130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144"/>
    </row>
    <row r="20" spans="1:22" ht="48" customHeight="1">
      <c r="A20" s="164"/>
      <c r="B20" s="165"/>
      <c r="C20" s="180"/>
      <c r="D20" s="130"/>
      <c r="E20" s="130"/>
      <c r="F20" s="130"/>
      <c r="G20" s="130"/>
      <c r="H20" s="64" t="s">
        <v>227</v>
      </c>
      <c r="I20" s="130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144"/>
    </row>
    <row r="21" spans="1:22" ht="30" customHeight="1">
      <c r="A21" s="164"/>
      <c r="B21" s="165"/>
      <c r="C21" s="179" t="s">
        <v>283</v>
      </c>
      <c r="D21" s="129" t="s">
        <v>230</v>
      </c>
      <c r="E21" s="129" t="s">
        <v>133</v>
      </c>
      <c r="F21" s="129" t="s">
        <v>231</v>
      </c>
      <c r="G21" s="129" t="s">
        <v>205</v>
      </c>
      <c r="H21" s="64" t="s">
        <v>194</v>
      </c>
      <c r="I21" s="129" t="s">
        <v>234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143" t="s">
        <v>245</v>
      </c>
    </row>
    <row r="22" spans="1:22" ht="30" customHeight="1">
      <c r="A22" s="164"/>
      <c r="B22" s="165"/>
      <c r="C22" s="180"/>
      <c r="D22" s="130"/>
      <c r="E22" s="130"/>
      <c r="F22" s="130"/>
      <c r="G22" s="130"/>
      <c r="H22" s="64" t="s">
        <v>233</v>
      </c>
      <c r="I22" s="130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144"/>
    </row>
    <row r="23" spans="1:22" ht="30" customHeight="1">
      <c r="A23" s="164"/>
      <c r="B23" s="165"/>
      <c r="C23" s="180"/>
      <c r="D23" s="130"/>
      <c r="E23" s="130"/>
      <c r="F23" s="130"/>
      <c r="G23" s="130"/>
      <c r="H23" s="64" t="s">
        <v>232</v>
      </c>
      <c r="I23" s="130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144"/>
    </row>
    <row r="24" spans="1:22" ht="30" customHeight="1">
      <c r="A24" s="164"/>
      <c r="B24" s="165"/>
      <c r="C24" s="180"/>
      <c r="D24" s="130"/>
      <c r="E24" s="130"/>
      <c r="F24" s="130"/>
      <c r="G24" s="130"/>
      <c r="H24" s="64" t="s">
        <v>124</v>
      </c>
      <c r="I24" s="130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144"/>
    </row>
    <row r="25" spans="1:22" ht="30" customHeight="1">
      <c r="A25" s="164"/>
      <c r="B25" s="165"/>
      <c r="C25" s="181"/>
      <c r="D25" s="131"/>
      <c r="E25" s="131"/>
      <c r="F25" s="131"/>
      <c r="G25" s="131"/>
      <c r="H25" s="64" t="s">
        <v>125</v>
      </c>
      <c r="I25" s="131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145"/>
    </row>
    <row r="26" spans="1:22" ht="30" customHeight="1">
      <c r="A26" s="164"/>
      <c r="B26" s="165"/>
      <c r="C26" s="179" t="s">
        <v>284</v>
      </c>
      <c r="D26" s="129" t="s">
        <v>221</v>
      </c>
      <c r="E26" s="129">
        <v>3</v>
      </c>
      <c r="F26" s="129" t="s">
        <v>155</v>
      </c>
      <c r="G26" s="129" t="s">
        <v>152</v>
      </c>
      <c r="H26" s="64" t="s">
        <v>126</v>
      </c>
      <c r="I26" s="129" t="s">
        <v>150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143" t="s">
        <v>248</v>
      </c>
    </row>
    <row r="27" spans="1:22" ht="30" customHeight="1">
      <c r="A27" s="164"/>
      <c r="B27" s="165"/>
      <c r="C27" s="180"/>
      <c r="D27" s="130"/>
      <c r="E27" s="130"/>
      <c r="F27" s="130"/>
      <c r="G27" s="130"/>
      <c r="H27" s="64" t="s">
        <v>127</v>
      </c>
      <c r="I27" s="130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144"/>
    </row>
    <row r="28" spans="1:22" ht="30" customHeight="1">
      <c r="A28" s="164"/>
      <c r="B28" s="165"/>
      <c r="C28" s="180"/>
      <c r="D28" s="130"/>
      <c r="E28" s="130"/>
      <c r="F28" s="130"/>
      <c r="G28" s="130"/>
      <c r="H28" s="64" t="s">
        <v>177</v>
      </c>
      <c r="I28" s="130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144"/>
    </row>
    <row r="29" spans="1:22" ht="30" customHeight="1">
      <c r="A29" s="164"/>
      <c r="B29" s="165"/>
      <c r="C29" s="180"/>
      <c r="D29" s="130"/>
      <c r="E29" s="130"/>
      <c r="F29" s="130"/>
      <c r="G29" s="130"/>
      <c r="H29" s="64" t="s">
        <v>178</v>
      </c>
      <c r="I29" s="130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144"/>
    </row>
    <row r="30" spans="1:22" ht="30" customHeight="1">
      <c r="A30" s="164"/>
      <c r="B30" s="165"/>
      <c r="C30" s="180"/>
      <c r="D30" s="130"/>
      <c r="E30" s="130"/>
      <c r="F30" s="130"/>
      <c r="G30" s="130"/>
      <c r="H30" s="64" t="s">
        <v>235</v>
      </c>
      <c r="I30" s="130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144"/>
    </row>
    <row r="31" spans="1:22" ht="30" customHeight="1">
      <c r="A31" s="164"/>
      <c r="B31" s="165"/>
      <c r="C31" s="180"/>
      <c r="D31" s="130"/>
      <c r="E31" s="130"/>
      <c r="F31" s="130"/>
      <c r="G31" s="130"/>
      <c r="H31" s="64" t="s">
        <v>236</v>
      </c>
      <c r="I31" s="130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144"/>
    </row>
    <row r="32" spans="1:22" ht="30" customHeight="1">
      <c r="A32" s="164"/>
      <c r="B32" s="165"/>
      <c r="C32" s="181"/>
      <c r="D32" s="131"/>
      <c r="E32" s="131"/>
      <c r="F32" s="131"/>
      <c r="G32" s="131"/>
      <c r="H32" s="64" t="s">
        <v>129</v>
      </c>
      <c r="I32" s="131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145"/>
    </row>
    <row r="33" spans="1:22" ht="50.25" customHeight="1">
      <c r="A33" s="164"/>
      <c r="B33" s="165"/>
      <c r="C33" s="177" t="s">
        <v>237</v>
      </c>
      <c r="D33" s="64" t="s">
        <v>239</v>
      </c>
      <c r="E33" s="48">
        <v>250</v>
      </c>
      <c r="F33" s="163" t="s">
        <v>231</v>
      </c>
      <c r="G33" s="163" t="s">
        <v>152</v>
      </c>
      <c r="H33" s="64" t="s">
        <v>240</v>
      </c>
      <c r="I33" s="163" t="s">
        <v>241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182"/>
    </row>
    <row r="34" spans="1:22" ht="51.75" customHeight="1">
      <c r="A34" s="164"/>
      <c r="B34" s="165"/>
      <c r="C34" s="178"/>
      <c r="D34" s="48" t="s">
        <v>238</v>
      </c>
      <c r="E34" s="48">
        <v>2</v>
      </c>
      <c r="F34" s="163"/>
      <c r="G34" s="163"/>
      <c r="H34" s="48" t="s">
        <v>242</v>
      </c>
      <c r="I34" s="16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183"/>
    </row>
  </sheetData>
  <sheetProtection/>
  <mergeCells count="60">
    <mergeCell ref="V33:V34"/>
    <mergeCell ref="A1:V1"/>
    <mergeCell ref="A2:V2"/>
    <mergeCell ref="A3:V3"/>
    <mergeCell ref="A4:V4"/>
    <mergeCell ref="A5:V5"/>
    <mergeCell ref="J6:U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U7"/>
    <mergeCell ref="V7:V9"/>
    <mergeCell ref="J8:L8"/>
    <mergeCell ref="M8:O8"/>
    <mergeCell ref="P8:R8"/>
    <mergeCell ref="S8:U8"/>
    <mergeCell ref="G21:G25"/>
    <mergeCell ref="I21:I25"/>
    <mergeCell ref="G10:G14"/>
    <mergeCell ref="V10:V14"/>
    <mergeCell ref="C15:C20"/>
    <mergeCell ref="F15:F20"/>
    <mergeCell ref="G15:G20"/>
    <mergeCell ref="I15:I20"/>
    <mergeCell ref="V15:V20"/>
    <mergeCell ref="C10:C14"/>
    <mergeCell ref="V21:V25"/>
    <mergeCell ref="C26:C32"/>
    <mergeCell ref="D26:D32"/>
    <mergeCell ref="E26:E32"/>
    <mergeCell ref="F26:F32"/>
    <mergeCell ref="G26:G32"/>
    <mergeCell ref="I26:I32"/>
    <mergeCell ref="V26:V32"/>
    <mergeCell ref="C21:C25"/>
    <mergeCell ref="D21:D25"/>
    <mergeCell ref="D19:D20"/>
    <mergeCell ref="E19:E20"/>
    <mergeCell ref="C33:C34"/>
    <mergeCell ref="B10:B34"/>
    <mergeCell ref="A10:A34"/>
    <mergeCell ref="I33:I34"/>
    <mergeCell ref="F33:F34"/>
    <mergeCell ref="G33:G34"/>
    <mergeCell ref="E21:E25"/>
    <mergeCell ref="F21:F25"/>
    <mergeCell ref="E10:E11"/>
    <mergeCell ref="E12:E14"/>
    <mergeCell ref="D10:D11"/>
    <mergeCell ref="D12:D14"/>
    <mergeCell ref="I10:I14"/>
    <mergeCell ref="D15:D18"/>
    <mergeCell ref="E15:E18"/>
    <mergeCell ref="F10:F14"/>
  </mergeCells>
  <printOptions/>
  <pageMargins left="0.15748031496062992" right="0.1968503937007874" top="0.3937007874015748" bottom="0.3937007874015748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GRH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 Consultores</dc:creator>
  <cp:keywords/>
  <dc:description/>
  <cp:lastModifiedBy>TIC-Juan</cp:lastModifiedBy>
  <cp:lastPrinted>2014-12-03T14:07:54Z</cp:lastPrinted>
  <dcterms:created xsi:type="dcterms:W3CDTF">2008-11-18T00:00:14Z</dcterms:created>
  <dcterms:modified xsi:type="dcterms:W3CDTF">2017-07-12T18:58:53Z</dcterms:modified>
  <cp:category/>
  <cp:version/>
  <cp:contentType/>
  <cp:contentStatus/>
</cp:coreProperties>
</file>